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raxis\Dropbox\"/>
    </mc:Choice>
  </mc:AlternateContent>
  <bookViews>
    <workbookView xWindow="0" yWindow="0" windowWidth="19320" windowHeight="9888" tabRatio="773" firstSheet="1" activeTab="1"/>
  </bookViews>
  <sheets>
    <sheet name="Read Me" sheetId="17" state="hidden" r:id="rId1"/>
    <sheet name="Schwenkg" sheetId="14" r:id="rId2"/>
    <sheet name="Inzidenz Stroke 2011" sheetId="18" r:id="rId3"/>
    <sheet name="repeated events" sheetId="19" r:id="rId4"/>
  </sheets>
  <calcPr calcId="152511"/>
</workbook>
</file>

<file path=xl/calcChain.xml><?xml version="1.0" encoding="utf-8"?>
<calcChain xmlns="http://schemas.openxmlformats.org/spreadsheetml/2006/main">
  <c r="C9" i="14" l="1"/>
  <c r="C7" i="14"/>
  <c r="B8" i="18" l="1"/>
  <c r="B7" i="18"/>
  <c r="F3" i="14" l="1"/>
  <c r="C16" i="14"/>
  <c r="C14" i="14"/>
  <c r="C12" i="14"/>
  <c r="C8" i="14"/>
  <c r="C6" i="14"/>
  <c r="D17" i="19"/>
  <c r="D16" i="19"/>
  <c r="D6" i="19"/>
  <c r="B4" i="18"/>
  <c r="B3" i="18"/>
  <c r="I14" i="14" l="1"/>
  <c r="I11" i="14"/>
  <c r="F16" i="14"/>
  <c r="F13" i="14"/>
  <c r="G13" i="14" l="1"/>
  <c r="H13" i="14"/>
  <c r="K122" i="14"/>
  <c r="K72" i="14"/>
  <c r="J9" i="14"/>
  <c r="K5" i="14" s="1"/>
  <c r="L9" i="14"/>
  <c r="M6" i="14" s="1"/>
  <c r="E3" i="14"/>
  <c r="E4" i="14"/>
  <c r="C26" i="14"/>
  <c r="C28" i="14" s="1"/>
  <c r="C29" i="14" s="1"/>
  <c r="D5" i="14"/>
  <c r="C5" i="14"/>
  <c r="E5" i="14" l="1"/>
  <c r="M8" i="14"/>
  <c r="K6" i="14"/>
  <c r="K4" i="14"/>
  <c r="K8" i="14"/>
  <c r="M4" i="14"/>
  <c r="K11" i="14"/>
  <c r="M5" i="14"/>
  <c r="K9" i="14" l="1"/>
  <c r="M11" i="14"/>
  <c r="K12" i="14" s="1"/>
  <c r="K13" i="14" s="1"/>
  <c r="M9" i="14"/>
  <c r="C13" i="14"/>
  <c r="G16" i="14" s="1"/>
  <c r="G17" i="14" s="1"/>
  <c r="G19" i="14" s="1"/>
  <c r="H16" i="14" l="1"/>
  <c r="H17" i="14" s="1"/>
  <c r="H19" i="14" s="1"/>
  <c r="I19" i="14" s="1"/>
  <c r="C15" i="14"/>
  <c r="C17" i="14" s="1"/>
  <c r="F4" i="14" s="1"/>
  <c r="F5" i="14" s="1"/>
</calcChain>
</file>

<file path=xl/sharedStrings.xml><?xml version="1.0" encoding="utf-8"?>
<sst xmlns="http://schemas.openxmlformats.org/spreadsheetml/2006/main" count="189" uniqueCount="118">
  <si>
    <t xml:space="preserve"> </t>
  </si>
  <si>
    <t>Sum</t>
  </si>
  <si>
    <t>Costs / Mio 2011 Mortality</t>
  </si>
  <si>
    <t>Direct</t>
  </si>
  <si>
    <t>Indirect</t>
  </si>
  <si>
    <t>AMI</t>
  </si>
  <si>
    <t>Stroke</t>
  </si>
  <si>
    <t>AMI Death</t>
  </si>
  <si>
    <t>OECD Book 2011 comparison</t>
  </si>
  <si>
    <t>https://books.google.ch/books?id=EomKBAAAQBAJ&amp;pg=PA34&amp;lpg=PA34&amp;dq=ptca/cabg+ratio+switzerland&amp;source=bl&amp;ots=06-2X-JaOo&amp;sig=84efCsxSHjEfdQ3dWxi32DYk_60&amp;hl=de&amp;sa=X&amp;ved=0ahUKEwj8_q67tobMAhXDWRQKHcE7AqMQ6AEIOzAF#v=onepage&amp;q=ptca%2Fcabg%20ratio%20switzerland&amp;f=false</t>
  </si>
  <si>
    <t>PTCA</t>
  </si>
  <si>
    <t>per 100'000</t>
  </si>
  <si>
    <t>CABG</t>
  </si>
  <si>
    <t>PTCA and CABG</t>
  </si>
  <si>
    <t>CHF</t>
  </si>
  <si>
    <t>Framingham relative risk for events</t>
  </si>
  <si>
    <t>Male</t>
  </si>
  <si>
    <t>Female</t>
  </si>
  <si>
    <t>STROKE</t>
  </si>
  <si>
    <t>CLAUDIC</t>
  </si>
  <si>
    <t>SUM</t>
  </si>
  <si>
    <t>%</t>
  </si>
  <si>
    <t>Ratio</t>
  </si>
  <si>
    <t>Average</t>
  </si>
  <si>
    <t>Sterbefälle und Sterbeziffern wichtiger Todesursachen, nach Alter, Frauen</t>
  </si>
  <si>
    <t>T 14.03.04.01.02</t>
  </si>
  <si>
    <t>Altersgruppe (Jahre)</t>
  </si>
  <si>
    <t>Total</t>
  </si>
  <si>
    <t>0  1)</t>
  </si>
  <si>
    <t>1-14</t>
  </si>
  <si>
    <t>15-44</t>
  </si>
  <si>
    <t>45-64</t>
  </si>
  <si>
    <t>65-84</t>
  </si>
  <si>
    <t>85+</t>
  </si>
  <si>
    <t>Anzahl Sterbefälle</t>
  </si>
  <si>
    <t>Alle Todesursachen</t>
  </si>
  <si>
    <t>Infektiöse Krankheiten</t>
  </si>
  <si>
    <t>davon:</t>
  </si>
  <si>
    <t>Tuberkulose</t>
  </si>
  <si>
    <t>AIDS</t>
  </si>
  <si>
    <t>Bösartige Tumoren</t>
  </si>
  <si>
    <t>Magen</t>
  </si>
  <si>
    <t>Dickdarm</t>
  </si>
  <si>
    <t>Lunge</t>
  </si>
  <si>
    <t>Brust</t>
  </si>
  <si>
    <t>Gebärmutterhals</t>
  </si>
  <si>
    <t>Diabetes mellitus</t>
  </si>
  <si>
    <t>Demenz</t>
  </si>
  <si>
    <t>Kreislaufsystem</t>
  </si>
  <si>
    <t>Herzkrankheiten  insgesamt</t>
  </si>
  <si>
    <t>Ischämische Herzkrankheiten</t>
  </si>
  <si>
    <t>Lungenembolie</t>
  </si>
  <si>
    <t>Hirngefässkrankheiten</t>
  </si>
  <si>
    <t>Atmungsorgane insgesamt</t>
  </si>
  <si>
    <t>Grippe</t>
  </si>
  <si>
    <t>Pneumonie</t>
  </si>
  <si>
    <t>Chronische Bronchitis</t>
  </si>
  <si>
    <t>Asthma</t>
  </si>
  <si>
    <t>Alkoholische Leberzirrhose</t>
  </si>
  <si>
    <t>Harnorgane</t>
  </si>
  <si>
    <t>Kongenitale Missbildungen</t>
  </si>
  <si>
    <t>Perinatale Todesursachen</t>
  </si>
  <si>
    <t>Unfälle und Gewalteinwirkungen</t>
  </si>
  <si>
    <t>Unfälle insgesamt</t>
  </si>
  <si>
    <t>Strassenverkehrsunfälle</t>
  </si>
  <si>
    <t>Selbsttötung</t>
  </si>
  <si>
    <t>Sterbefälle und Sterbeziffern wichtiger Todesursachen, nach Alter, Männer</t>
  </si>
  <si>
    <t>T 14.03.04.01.01</t>
  </si>
  <si>
    <t>Prostata</t>
  </si>
  <si>
    <t>Inverted</t>
  </si>
  <si>
    <t>Individualized Statin Benefit for Determining Statin Eligibility in the Primary Prevention of Cardiovascular Disease</t>
  </si>
  <si>
    <t>Abstract</t>
  </si>
  <si>
    <t>Background—Current guidelines recommend statins in primary prevention of cardiovascular disease based on predicted cardiovascular risk without directly considering the expected benefits of statin therapy based on the available randomized trial (RCT) evidence.</t>
  </si>
  <si>
    <t>Methods and Results—We included 2,134 participants representing 71.8 million American residents potentially eligible for statins in primary prevention from the National Health and Nutrition Examination Survey for years 2005-2010. We compared statin eligibilities using two separate approaches: a 10-year risk-based approach (≥7.5% 10-year risk) and an individualized benefit approach (i.e. based on predicted absolute risk reduction over 10 years [ARR10] ≥2.3% from RCT data). A risk-based approach led to the eligibility of 15.0 million (95% confidence interval 12.7-17.3 millions) Americans, whereas a benefit-based approach identified 24.6 (21.0-28.1) million. The corresponding numbers needed to treat over 10 years were 21 (range:9-44) and 25 (9-44). The benefit-based approach identified 9.5 million lower-risk (&lt;7.5% 10-year risk) Americans not currently eligible for statin treatment, who had the same or greater expected benefit from statins (≥2.3% ARR10) as higher-risk individuals. This lower-risk/acceptable-benefit group includes younger individuals (mean age 55.2 years vs. 62.5 years; p&lt;0.001 for benefit-based vs risk-based) with higher LDL-C (140 mg/dL vs.133 mg/dL; p=0.01). Statin treatment among this group would be expected to prevent an additional 266,508 cardiovascular events over 10 years.</t>
  </si>
  <si>
    <t>Conclusions—An individualized statin benefit approach can identify lower-risk individuals who have equal or greater expected benefit from statins in primary prevention than higher-risk individuals. This may help develop guideline recommendations that better identify individuals who meaningfully benefit from statin therapy.</t>
  </si>
  <si>
    <t>1. CIRCULATIONAHA.115.018383 Published online before print March 4, 2016, doi: 10.1161/CIRCULATIONAHA.115.018383</t>
  </si>
  <si>
    <t>Primary and Secondary Prevention Statin, PCSK9-I and Ezetimibe Calculator</t>
  </si>
  <si>
    <t>In Analogy to the Pencina Paper from Circulation 2016:</t>
  </si>
  <si>
    <t>NNT based individualized cost-efficiency calculator from the Swiss Vascular Risk Foundation (VARIFO)</t>
  </si>
  <si>
    <t>This version has been updated on February 28th, 2017</t>
  </si>
  <si>
    <t>Fonarow</t>
  </si>
  <si>
    <t>Death</t>
  </si>
  <si>
    <t>AMI 1. year</t>
  </si>
  <si>
    <t>Ami 2. year</t>
  </si>
  <si>
    <t>AMI 5 years</t>
  </si>
  <si>
    <t>Stroke 1. year</t>
  </si>
  <si>
    <t>Stroke 2. year</t>
  </si>
  <si>
    <t>Stroke 5 years</t>
  </si>
  <si>
    <t>1 Mio</t>
  </si>
  <si>
    <t>Kosten</t>
  </si>
  <si>
    <t>Direct Cost</t>
  </si>
  <si>
    <t>Indirect Cost</t>
  </si>
  <si>
    <t>STROKE Death</t>
  </si>
  <si>
    <t>https://saez.ch/de/resource/jf/journal/file/view/article/saez/de/saez.2000.07245/2000-16-224.pdf/</t>
  </si>
  <si>
    <t>Verhältnis tödl. zu nicht tödl. Hirnschlag 1:5</t>
  </si>
  <si>
    <t>pro 100'000 pro Jahr</t>
  </si>
  <si>
    <t>http://www.davidfaeh.ch/fileadmin/media/pdf_norm/HKK_faeh_2014_12_01_handout.pdf</t>
  </si>
  <si>
    <t>Ca 60'000 Herzinfarkte und Hirnschläge pro Jahr nach Fäh</t>
  </si>
  <si>
    <t>https://www.ncbi.nlm.nih.gov/pubmed/12230350</t>
  </si>
  <si>
    <t>All</t>
  </si>
  <si>
    <t>recurrent event 3 years</t>
  </si>
  <si>
    <t>https://www.ncbi.nlm.nih.gov/pubmed/28838084</t>
  </si>
  <si>
    <t>Repeat AMI per year %</t>
  </si>
  <si>
    <t>Repeat STROKE per year %</t>
  </si>
  <si>
    <t>STROKE 5 years</t>
  </si>
  <si>
    <t>AMI Nonfatal</t>
  </si>
  <si>
    <t>STROKE Nonfatal</t>
  </si>
  <si>
    <t xml:space="preserve">Cost/Case </t>
  </si>
  <si>
    <t>Repeated AMI Cases</t>
  </si>
  <si>
    <t>Repeated STROKE Cases</t>
  </si>
  <si>
    <t>Repeated AMI 5 years</t>
  </si>
  <si>
    <t>Repeated stroke 5 years</t>
  </si>
  <si>
    <t>AMI Cases</t>
  </si>
  <si>
    <t>STROKE Cases</t>
  </si>
  <si>
    <t>ALL AMI</t>
  </si>
  <si>
    <t>ALL STROKE</t>
  </si>
  <si>
    <t>Bevölkerung 2011</t>
  </si>
  <si>
    <t xml:space="preserve">Mortalität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</si>
</sst>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__;\-#,###,##0__;0__;@__\ "/>
    <numFmt numFmtId="165" formatCode="0.000000"/>
  </numFmts>
  <fonts count="19" x14ac:knownFonts="1">
    <font>
      <sz val="11"/>
      <color theme="1"/>
      <name val="Calibri"/>
      <family val="2"/>
      <scheme val="minor"/>
    </font>
    <font>
      <sz val="12"/>
      <color indexed="8"/>
      <name val="Arial"/>
      <family val="2"/>
    </font>
    <font>
      <b/>
      <sz val="9"/>
      <name val="Arial"/>
      <family val="2"/>
    </font>
    <font>
      <sz val="8"/>
      <name val="Arial Narrow"/>
      <family val="2"/>
    </font>
    <font>
      <sz val="9"/>
      <name val="Arial"/>
      <family val="2"/>
    </font>
    <font>
      <b/>
      <sz val="8"/>
      <name val="Arial"/>
      <family val="2"/>
    </font>
    <font>
      <b/>
      <sz val="8"/>
      <name val="Arial Narrow"/>
      <family val="2"/>
    </font>
    <font>
      <sz val="8"/>
      <name val="Calibri"/>
      <family val="2"/>
    </font>
    <font>
      <sz val="12"/>
      <color theme="1"/>
      <name val="Arial"/>
      <family val="2"/>
    </font>
    <font>
      <b/>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22"/>
      <color rgb="FF9C6500"/>
      <name val="Calibri"/>
      <family val="2"/>
      <scheme val="minor"/>
    </font>
    <font>
      <b/>
      <sz val="22"/>
      <color rgb="FF9C0006"/>
      <name val="Calibri"/>
      <family val="2"/>
      <scheme val="minor"/>
    </font>
    <font>
      <b/>
      <sz val="22"/>
      <color rgb="FF006100"/>
      <name val="Calibri"/>
      <family val="2"/>
      <scheme val="minor"/>
    </font>
    <font>
      <b/>
      <sz val="16"/>
      <color rgb="FF006100"/>
      <name val="Calibri"/>
      <family val="2"/>
      <scheme val="minor"/>
    </font>
    <font>
      <sz val="10"/>
      <name val="Arial"/>
      <family val="2"/>
    </font>
    <font>
      <u/>
      <sz val="11"/>
      <color theme="10"/>
      <name val="Calibri"/>
      <family val="2"/>
      <scheme val="minor"/>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s>
  <borders count="9">
    <border>
      <left/>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8">
    <xf numFmtId="0" fontId="0" fillId="0" borderId="0"/>
    <xf numFmtId="9" fontId="1" fillId="0" borderId="0" applyFont="0" applyFill="0" applyBorder="0" applyAlignment="0" applyProtection="0"/>
    <xf numFmtId="0" fontId="8" fillId="0" borderId="0"/>
    <xf numFmtId="0" fontId="10" fillId="4" borderId="0" applyNumberFormat="0" applyBorder="0" applyAlignment="0" applyProtection="0"/>
    <xf numFmtId="0" fontId="11" fillId="5" borderId="0" applyNumberFormat="0" applyBorder="0" applyAlignment="0" applyProtection="0"/>
    <xf numFmtId="0" fontId="12" fillId="6" borderId="0" applyNumberFormat="0" applyBorder="0" applyAlignment="0" applyProtection="0"/>
    <xf numFmtId="0" fontId="17" fillId="0" borderId="0"/>
    <xf numFmtId="0" fontId="18" fillId="0" borderId="0" applyNumberFormat="0" applyFill="0" applyBorder="0" applyAlignment="0" applyProtection="0"/>
  </cellStyleXfs>
  <cellXfs count="56">
    <xf numFmtId="0" fontId="0" fillId="0" borderId="0" xfId="0"/>
    <xf numFmtId="0" fontId="0" fillId="2" borderId="0" xfId="0" applyFill="1" applyAlignment="1">
      <alignment horizontal="center" vertical="center"/>
    </xf>
    <xf numFmtId="0" fontId="0" fillId="2" borderId="0" xfId="0" applyFill="1" applyAlignment="1">
      <alignment horizontal="center" vertical="center" wrapText="1"/>
    </xf>
    <xf numFmtId="0" fontId="13" fillId="6" borderId="0" xfId="5" applyFont="1" applyAlignment="1">
      <alignment horizontal="center" vertical="center" wrapText="1"/>
    </xf>
    <xf numFmtId="0" fontId="9" fillId="2" borderId="0" xfId="0" applyFont="1" applyFill="1" applyAlignment="1">
      <alignment horizontal="center" vertical="center" wrapText="1"/>
    </xf>
    <xf numFmtId="0" fontId="9" fillId="2" borderId="0" xfId="0" applyFont="1" applyFill="1" applyAlignment="1">
      <alignment horizontal="center" vertical="center"/>
    </xf>
    <xf numFmtId="0" fontId="15" fillId="4" borderId="0" xfId="3" applyFont="1" applyAlignment="1">
      <alignment horizontal="center" vertical="center" wrapText="1"/>
    </xf>
    <xf numFmtId="0" fontId="0" fillId="3" borderId="0" xfId="0" applyFill="1" applyAlignment="1">
      <alignment horizontal="center" vertical="center"/>
    </xf>
    <xf numFmtId="0" fontId="16" fillId="4" borderId="0" xfId="3" applyFont="1" applyAlignment="1">
      <alignment horizontal="center" vertical="center" wrapText="1"/>
    </xf>
    <xf numFmtId="0" fontId="15" fillId="3" borderId="1" xfId="3" applyFont="1" applyFill="1" applyBorder="1" applyAlignment="1">
      <alignment horizontal="center" vertical="center" wrapText="1"/>
    </xf>
    <xf numFmtId="0" fontId="14" fillId="5" borderId="1" xfId="4" applyFont="1" applyBorder="1" applyAlignment="1">
      <alignment horizontal="center" vertical="center" wrapText="1"/>
    </xf>
    <xf numFmtId="0" fontId="1" fillId="3" borderId="0" xfId="0" applyFont="1" applyFill="1"/>
    <xf numFmtId="0" fontId="1" fillId="3" borderId="0" xfId="0" applyFont="1" applyFill="1" applyAlignment="1">
      <alignment horizontal="center"/>
    </xf>
    <xf numFmtId="0" fontId="1" fillId="3" borderId="0" xfId="0" applyFont="1" applyFill="1" applyAlignment="1">
      <alignment horizontal="left"/>
    </xf>
    <xf numFmtId="3" fontId="1" fillId="3" borderId="0" xfId="0" applyNumberFormat="1" applyFont="1" applyFill="1" applyAlignment="1">
      <alignment horizontal="center"/>
    </xf>
    <xf numFmtId="1" fontId="1" fillId="3" borderId="0" xfId="0" applyNumberFormat="1" applyFont="1" applyFill="1" applyAlignment="1">
      <alignment horizontal="center"/>
    </xf>
    <xf numFmtId="0" fontId="2" fillId="3" borderId="0" xfId="0" applyNumberFormat="1" applyFont="1" applyFill="1" applyBorder="1" applyAlignment="1">
      <alignment vertical="top"/>
    </xf>
    <xf numFmtId="0" fontId="3" fillId="3" borderId="0" xfId="0" applyNumberFormat="1" applyFont="1" applyFill="1" applyBorder="1" applyAlignment="1">
      <alignment vertical="top"/>
    </xf>
    <xf numFmtId="0" fontId="2" fillId="3" borderId="0" xfId="0" applyNumberFormat="1" applyFont="1" applyFill="1" applyBorder="1" applyAlignment="1">
      <alignment horizontal="right" vertical="top"/>
    </xf>
    <xf numFmtId="0" fontId="4" fillId="3" borderId="0" xfId="0" applyNumberFormat="1" applyFont="1" applyFill="1" applyBorder="1" applyAlignment="1">
      <alignment horizontal="left" vertical="top"/>
    </xf>
    <xf numFmtId="0" fontId="3" fillId="3" borderId="3" xfId="0" applyNumberFormat="1" applyFont="1" applyFill="1" applyBorder="1" applyAlignment="1">
      <alignment vertical="top"/>
    </xf>
    <xf numFmtId="0" fontId="3" fillId="3" borderId="2" xfId="0" applyNumberFormat="1" applyFont="1" applyFill="1" applyBorder="1" applyAlignment="1">
      <alignment vertical="top"/>
    </xf>
    <xf numFmtId="0" fontId="3" fillId="3" borderId="4" xfId="0" applyNumberFormat="1" applyFont="1" applyFill="1" applyBorder="1" applyAlignment="1">
      <alignment vertical="top"/>
    </xf>
    <xf numFmtId="0" fontId="3" fillId="3" borderId="0" xfId="0" applyNumberFormat="1" applyFont="1" applyFill="1" applyBorder="1" applyAlignment="1">
      <alignment vertical="top" wrapText="1"/>
    </xf>
    <xf numFmtId="0" fontId="3" fillId="3" borderId="4" xfId="0" applyNumberFormat="1" applyFont="1" applyFill="1" applyBorder="1" applyAlignment="1">
      <alignment vertical="top" wrapText="1"/>
    </xf>
    <xf numFmtId="0" fontId="3" fillId="3" borderId="5" xfId="0" applyNumberFormat="1" applyFont="1" applyFill="1" applyBorder="1" applyAlignment="1">
      <alignment vertical="top"/>
    </xf>
    <xf numFmtId="0" fontId="3" fillId="3" borderId="3" xfId="0" applyNumberFormat="1" applyFont="1" applyFill="1" applyBorder="1" applyAlignment="1">
      <alignment vertical="top" wrapText="1"/>
    </xf>
    <xf numFmtId="0" fontId="3" fillId="3" borderId="0" xfId="0" applyNumberFormat="1" applyFont="1" applyFill="1" applyBorder="1" applyAlignment="1">
      <alignment vertical="center"/>
    </xf>
    <xf numFmtId="49" fontId="3" fillId="3" borderId="6" xfId="0" applyNumberFormat="1" applyFont="1" applyFill="1" applyBorder="1" applyAlignment="1">
      <alignment horizontal="center" vertical="center" wrapText="1"/>
    </xf>
    <xf numFmtId="0" fontId="3" fillId="3" borderId="0" xfId="0" applyNumberFormat="1" applyFont="1" applyFill="1" applyBorder="1" applyAlignment="1">
      <alignment horizontal="center" vertical="center" wrapText="1"/>
    </xf>
    <xf numFmtId="0" fontId="3" fillId="3" borderId="0" xfId="0" applyNumberFormat="1" applyFont="1" applyFill="1" applyBorder="1" applyAlignment="1">
      <alignment vertical="center" wrapText="1"/>
    </xf>
    <xf numFmtId="0" fontId="3" fillId="3" borderId="3" xfId="0" applyNumberFormat="1" applyFont="1" applyFill="1" applyBorder="1" applyAlignment="1">
      <alignment vertical="center"/>
    </xf>
    <xf numFmtId="49" fontId="3" fillId="3" borderId="7" xfId="0" applyNumberFormat="1" applyFont="1" applyFill="1" applyBorder="1" applyAlignment="1">
      <alignment horizontal="center" vertical="center" wrapText="1"/>
    </xf>
    <xf numFmtId="0" fontId="3" fillId="3" borderId="3" xfId="0" applyNumberFormat="1" applyFont="1" applyFill="1" applyBorder="1" applyAlignment="1">
      <alignment horizontal="center" vertical="center" wrapText="1"/>
    </xf>
    <xf numFmtId="0" fontId="3" fillId="3" borderId="0" xfId="0" applyNumberFormat="1" applyFont="1" applyFill="1" applyBorder="1" applyAlignment="1">
      <alignment horizontal="center" vertical="top" wrapText="1"/>
    </xf>
    <xf numFmtId="17" fontId="3" fillId="3" borderId="0" xfId="0" applyNumberFormat="1" applyFont="1" applyFill="1" applyBorder="1" applyAlignment="1">
      <alignment horizontal="center" vertical="top" wrapText="1"/>
    </xf>
    <xf numFmtId="0" fontId="5" fillId="3" borderId="8" xfId="0" applyNumberFormat="1" applyFont="1" applyFill="1" applyBorder="1" applyAlignment="1">
      <alignment vertical="top"/>
    </xf>
    <xf numFmtId="3" fontId="3" fillId="3" borderId="8" xfId="0" applyNumberFormat="1" applyFont="1" applyFill="1" applyBorder="1" applyAlignment="1"/>
    <xf numFmtId="0" fontId="6" fillId="3" borderId="0" xfId="0" applyNumberFormat="1" applyFont="1" applyFill="1" applyBorder="1" applyAlignment="1">
      <alignment vertical="top"/>
    </xf>
    <xf numFmtId="3" fontId="6" fillId="3" borderId="0" xfId="0" applyNumberFormat="1" applyFont="1" applyFill="1" applyBorder="1" applyAlignment="1"/>
    <xf numFmtId="0" fontId="3" fillId="3" borderId="8" xfId="0" applyNumberFormat="1" applyFont="1" applyFill="1" applyBorder="1" applyAlignment="1">
      <alignment vertical="top"/>
    </xf>
    <xf numFmtId="164" fontId="3" fillId="3" borderId="8" xfId="0" applyNumberFormat="1" applyFont="1" applyFill="1" applyBorder="1" applyAlignment="1">
      <alignment horizontal="right"/>
    </xf>
    <xf numFmtId="164" fontId="3" fillId="3" borderId="0" xfId="0" applyNumberFormat="1" applyFont="1" applyFill="1" applyBorder="1" applyAlignment="1">
      <alignment horizontal="right"/>
    </xf>
    <xf numFmtId="0" fontId="3" fillId="3" borderId="0" xfId="0" applyNumberFormat="1" applyFont="1" applyFill="1" applyBorder="1" applyAlignment="1">
      <alignment horizontal="left" vertical="top" indent="1"/>
    </xf>
    <xf numFmtId="164" fontId="3" fillId="3" borderId="0" xfId="0" applyNumberFormat="1" applyFont="1" applyFill="1" applyBorder="1" applyAlignment="1">
      <alignment horizontal="right" vertical="top"/>
    </xf>
    <xf numFmtId="0" fontId="3" fillId="3" borderId="0" xfId="0" applyNumberFormat="1" applyFont="1" applyFill="1" applyBorder="1" applyAlignment="1">
      <alignment horizontal="left" vertical="top" indent="2"/>
    </xf>
    <xf numFmtId="164" fontId="3" fillId="3" borderId="8" xfId="0" applyNumberFormat="1" applyFont="1" applyFill="1" applyBorder="1" applyAlignment="1"/>
    <xf numFmtId="164" fontId="6" fillId="3" borderId="0" xfId="0" applyNumberFormat="1" applyFont="1" applyFill="1" applyBorder="1" applyAlignment="1"/>
    <xf numFmtId="164" fontId="3" fillId="3" borderId="0" xfId="0" applyNumberFormat="1" applyFont="1" applyFill="1" applyBorder="1" applyAlignment="1"/>
    <xf numFmtId="0" fontId="1" fillId="3" borderId="0" xfId="0" applyFont="1" applyFill="1" applyAlignment="1"/>
    <xf numFmtId="164" fontId="1" fillId="3" borderId="0" xfId="0" applyNumberFormat="1" applyFont="1" applyFill="1" applyAlignment="1">
      <alignment horizontal="center"/>
    </xf>
    <xf numFmtId="0" fontId="0" fillId="3" borderId="0" xfId="0" applyFill="1"/>
    <xf numFmtId="2" fontId="1" fillId="3" borderId="0" xfId="0" applyNumberFormat="1" applyFont="1" applyFill="1" applyAlignment="1">
      <alignment horizontal="center"/>
    </xf>
    <xf numFmtId="165" fontId="1" fillId="3" borderId="0" xfId="0" applyNumberFormat="1" applyFont="1" applyFill="1" applyAlignment="1">
      <alignment horizontal="center"/>
    </xf>
    <xf numFmtId="0" fontId="18" fillId="3" borderId="0" xfId="7" applyFill="1"/>
    <xf numFmtId="4" fontId="0" fillId="3" borderId="0" xfId="0" applyNumberFormat="1" applyFill="1"/>
  </cellXfs>
  <cellStyles count="8">
    <cellStyle name="Gut" xfId="3" builtinId="26"/>
    <cellStyle name="Link" xfId="7" builtinId="8"/>
    <cellStyle name="Neutral" xfId="5" builtinId="28"/>
    <cellStyle name="Prozent 2" xfId="1"/>
    <cellStyle name="Schlecht" xfId="4" builtinId="27"/>
    <cellStyle name="Standard" xfId="0" builtinId="0"/>
    <cellStyle name="Standard 2" xfId="2"/>
    <cellStyle name="Standard 3" xfId="6"/>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4095750</xdr:colOff>
      <xdr:row>3</xdr:row>
      <xdr:rowOff>123825</xdr:rowOff>
    </xdr:from>
    <xdr:to>
      <xdr:col>1</xdr:col>
      <xdr:colOff>5839357</xdr:colOff>
      <xdr:row>3</xdr:row>
      <xdr:rowOff>1593088</xdr:rowOff>
    </xdr:to>
    <xdr:pic>
      <xdr:nvPicPr>
        <xdr:cNvPr id="2" name="Grafik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7115175" y="1162050"/>
          <a:ext cx="1743607" cy="146926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saez.ch/de/resource/jf/journal/file/view/article/saez/de/saez.2000.07245/2000-16-2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7"/>
  <sheetViews>
    <sheetView topLeftCell="B1" zoomScale="115" zoomScaleNormal="115" workbookViewId="0">
      <selection activeCell="B9" sqref="B9"/>
    </sheetView>
  </sheetViews>
  <sheetFormatPr baseColWidth="10" defaultColWidth="11.44140625" defaultRowHeight="14.4" x14ac:dyDescent="0.3"/>
  <cols>
    <col min="1" max="1" width="45.21875" style="1" customWidth="1"/>
    <col min="2" max="2" width="145" style="1" customWidth="1"/>
    <col min="3" max="16384" width="11.44140625" style="1"/>
  </cols>
  <sheetData>
    <row r="2" spans="2:2" ht="29.25" customHeight="1" x14ac:dyDescent="0.3">
      <c r="B2" s="6" t="s">
        <v>76</v>
      </c>
    </row>
    <row r="3" spans="2:2" ht="37.5" customHeight="1" thickBot="1" x14ac:dyDescent="0.35">
      <c r="B3" s="8" t="s">
        <v>78</v>
      </c>
    </row>
    <row r="4" spans="2:2" s="7" customFormat="1" ht="135" customHeight="1" thickBot="1" x14ac:dyDescent="0.35">
      <c r="B4" s="9"/>
    </row>
    <row r="5" spans="2:2" ht="28.95" customHeight="1" thickBot="1" x14ac:dyDescent="0.35">
      <c r="B5" s="3" t="s">
        <v>77</v>
      </c>
    </row>
    <row r="6" spans="2:2" ht="101.55" customHeight="1" thickBot="1" x14ac:dyDescent="0.35">
      <c r="B6" s="10" t="s">
        <v>70</v>
      </c>
    </row>
    <row r="7" spans="2:2" s="5" customFormat="1" x14ac:dyDescent="0.3">
      <c r="B7" s="4" t="s">
        <v>71</v>
      </c>
    </row>
    <row r="8" spans="2:2" ht="28.8" x14ac:dyDescent="0.3">
      <c r="B8" s="2" t="s">
        <v>72</v>
      </c>
    </row>
    <row r="9" spans="2:2" ht="115.2" x14ac:dyDescent="0.3">
      <c r="B9" s="2" t="s">
        <v>73</v>
      </c>
    </row>
    <row r="10" spans="2:2" ht="43.95" customHeight="1" x14ac:dyDescent="0.3">
      <c r="B10" s="2" t="s">
        <v>74</v>
      </c>
    </row>
    <row r="11" spans="2:2" x14ac:dyDescent="0.3">
      <c r="B11" s="1" t="s">
        <v>75</v>
      </c>
    </row>
    <row r="17" spans="2:2" x14ac:dyDescent="0.3">
      <c r="B17" s="1" t="s">
        <v>79</v>
      </c>
    </row>
  </sheetData>
  <phoneticPr fontId="7" type="noConversion"/>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43"/>
  <sheetViews>
    <sheetView tabSelected="1" zoomScaleNormal="100" workbookViewId="0">
      <selection activeCell="B21" sqref="B21"/>
    </sheetView>
  </sheetViews>
  <sheetFormatPr baseColWidth="10" defaultColWidth="22.5546875" defaultRowHeight="15" x14ac:dyDescent="0.25"/>
  <cols>
    <col min="1" max="1" width="11.21875" style="11" customWidth="1"/>
    <col min="2" max="2" width="29.77734375" style="11" customWidth="1"/>
    <col min="3" max="11" width="22.5546875" style="12"/>
    <col min="12" max="16384" width="22.5546875" style="11"/>
  </cols>
  <sheetData>
    <row r="2" spans="2:13" x14ac:dyDescent="0.25">
      <c r="B2" s="11" t="s">
        <v>2</v>
      </c>
      <c r="C2" s="12" t="s">
        <v>3</v>
      </c>
      <c r="D2" s="12" t="s">
        <v>4</v>
      </c>
      <c r="E2" s="12" t="s">
        <v>1</v>
      </c>
      <c r="F2" s="12" t="s">
        <v>107</v>
      </c>
      <c r="I2" s="13" t="s">
        <v>15</v>
      </c>
    </row>
    <row r="3" spans="2:13" x14ac:dyDescent="0.25">
      <c r="B3" s="11" t="s">
        <v>5</v>
      </c>
      <c r="C3" s="14">
        <v>2760000000</v>
      </c>
      <c r="D3" s="14">
        <v>2038000000</v>
      </c>
      <c r="E3" s="14">
        <f>C3+D3</f>
        <v>4798000000</v>
      </c>
      <c r="F3" s="15">
        <f>E3/C16</f>
        <v>171119.28704814595</v>
      </c>
      <c r="G3" s="14"/>
      <c r="H3" s="14"/>
      <c r="J3" s="12" t="s">
        <v>16</v>
      </c>
      <c r="K3" s="12" t="s">
        <v>21</v>
      </c>
      <c r="L3" s="12" t="s">
        <v>17</v>
      </c>
      <c r="M3" s="11" t="s">
        <v>21</v>
      </c>
    </row>
    <row r="4" spans="2:13" x14ac:dyDescent="0.25">
      <c r="B4" s="11" t="s">
        <v>6</v>
      </c>
      <c r="C4" s="14">
        <v>2089000000</v>
      </c>
      <c r="D4" s="14">
        <v>1079000000</v>
      </c>
      <c r="E4" s="14">
        <f>C4+D4</f>
        <v>3168000000</v>
      </c>
      <c r="F4" s="15">
        <f>E4/C17</f>
        <v>332124.12725610693</v>
      </c>
      <c r="G4" s="14"/>
      <c r="H4" s="14"/>
      <c r="I4" s="12" t="s">
        <v>5</v>
      </c>
      <c r="J4" s="12">
        <v>0.71740000000000004</v>
      </c>
      <c r="K4" s="12">
        <f>J4*100/$J$9</f>
        <v>61.232502560600885</v>
      </c>
      <c r="L4" s="12">
        <v>0.60860000000000003</v>
      </c>
      <c r="M4" s="12">
        <f>L4*100/$L$9</f>
        <v>52.542519209185883</v>
      </c>
    </row>
    <row r="5" spans="2:13" x14ac:dyDescent="0.25">
      <c r="B5" s="11" t="s">
        <v>1</v>
      </c>
      <c r="C5" s="14">
        <f>SUM(C3:C4)</f>
        <v>4849000000</v>
      </c>
      <c r="D5" s="14">
        <f>SUM(D3:D4)</f>
        <v>3117000000</v>
      </c>
      <c r="E5" s="14">
        <f>SUM(E3:E4)</f>
        <v>7966000000</v>
      </c>
      <c r="F5" s="15">
        <f>(F3+F4)/2</f>
        <v>251621.70715212644</v>
      </c>
      <c r="G5" s="14"/>
      <c r="H5" s="14"/>
      <c r="I5" s="12" t="s">
        <v>18</v>
      </c>
      <c r="J5" s="12">
        <v>0.159</v>
      </c>
      <c r="K5" s="12">
        <f>J5*100/$J$9</f>
        <v>13.571184704677362</v>
      </c>
      <c r="L5" s="12">
        <v>0.23849999999999999</v>
      </c>
      <c r="M5" s="12">
        <f>L5*100/$L$9</f>
        <v>20.59052059052059</v>
      </c>
    </row>
    <row r="6" spans="2:13" x14ac:dyDescent="0.25">
      <c r="B6" s="11" t="s">
        <v>7</v>
      </c>
      <c r="C6" s="50">
        <f>(J72+J122)</f>
        <v>7703</v>
      </c>
      <c r="E6" s="12" t="s">
        <v>0</v>
      </c>
      <c r="F6" s="15" t="s">
        <v>0</v>
      </c>
      <c r="I6" s="12" t="s">
        <v>14</v>
      </c>
      <c r="J6" s="12">
        <v>0.1148</v>
      </c>
      <c r="K6" s="12">
        <f>J6*100/$J$9</f>
        <v>9.7985660635028999</v>
      </c>
      <c r="L6" s="12">
        <v>0.125</v>
      </c>
      <c r="M6" s="12">
        <f>L6*100/$L$9</f>
        <v>10.791677458344125</v>
      </c>
    </row>
    <row r="7" spans="2:13" x14ac:dyDescent="0.25">
      <c r="B7" s="11" t="s">
        <v>92</v>
      </c>
      <c r="C7" s="50">
        <f>'Inzidenz Stroke 2011'!B8</f>
        <v>2361.0401999999999</v>
      </c>
      <c r="E7" s="12" t="s">
        <v>0</v>
      </c>
      <c r="F7" s="14" t="s">
        <v>0</v>
      </c>
      <c r="L7" s="12"/>
      <c r="M7" s="12"/>
    </row>
    <row r="8" spans="2:13" x14ac:dyDescent="0.25">
      <c r="B8" s="11" t="s">
        <v>105</v>
      </c>
      <c r="C8" s="12">
        <f>C6*4</f>
        <v>30812</v>
      </c>
      <c r="D8" s="12" t="s">
        <v>0</v>
      </c>
      <c r="I8" s="12" t="s">
        <v>19</v>
      </c>
      <c r="J8" s="12">
        <v>0.1804</v>
      </c>
      <c r="K8" s="12">
        <f>J8*100/$J$9</f>
        <v>15.397746671218842</v>
      </c>
      <c r="L8" s="12">
        <v>0.1862</v>
      </c>
      <c r="M8" s="12">
        <f>L8*100/$L$9</f>
        <v>16.075282741949412</v>
      </c>
    </row>
    <row r="9" spans="2:13" x14ac:dyDescent="0.25">
      <c r="B9" s="11" t="s">
        <v>106</v>
      </c>
      <c r="C9" s="15">
        <f>'Inzidenz Stroke 2011'!B4-'Inzidenz Stroke 2011'!B8</f>
        <v>9444.1608000000015</v>
      </c>
      <c r="E9" s="12" t="s">
        <v>80</v>
      </c>
      <c r="F9" s="12" t="s">
        <v>90</v>
      </c>
      <c r="H9" s="12" t="s">
        <v>91</v>
      </c>
      <c r="I9" s="12" t="s">
        <v>20</v>
      </c>
      <c r="J9" s="12">
        <f>SUM(J4:J8)</f>
        <v>1.1716000000000002</v>
      </c>
      <c r="K9" s="12">
        <f>SUM(K4:K8)</f>
        <v>99.999999999999986</v>
      </c>
      <c r="L9" s="12">
        <f>SUM(L4:L8)</f>
        <v>1.1582999999999999</v>
      </c>
      <c r="M9" s="11">
        <f>SUM(M4:M8)</f>
        <v>100</v>
      </c>
    </row>
    <row r="10" spans="2:13" x14ac:dyDescent="0.25">
      <c r="B10" s="11" t="s">
        <v>110</v>
      </c>
      <c r="C10" s="52">
        <v>0.34</v>
      </c>
      <c r="E10" s="12" t="s">
        <v>81</v>
      </c>
      <c r="F10" s="12">
        <v>76537</v>
      </c>
    </row>
    <row r="11" spans="2:13" x14ac:dyDescent="0.25">
      <c r="B11" s="11" t="s">
        <v>111</v>
      </c>
      <c r="C11" s="12">
        <v>0.24</v>
      </c>
      <c r="E11" s="12" t="s">
        <v>82</v>
      </c>
      <c r="F11" s="12">
        <v>52048</v>
      </c>
      <c r="G11" s="12" t="s">
        <v>0</v>
      </c>
      <c r="H11" s="12">
        <v>57936</v>
      </c>
      <c r="I11" s="12">
        <f>SUM(F11:H11)</f>
        <v>109984</v>
      </c>
      <c r="J11" s="12" t="s">
        <v>22</v>
      </c>
      <c r="K11" s="12">
        <f>K4/K5</f>
        <v>4.5119496855345913</v>
      </c>
      <c r="L11" s="12" t="s">
        <v>0</v>
      </c>
      <c r="M11" s="12">
        <f>M4/M5</f>
        <v>2.5517819706498956</v>
      </c>
    </row>
    <row r="12" spans="2:13" x14ac:dyDescent="0.25">
      <c r="B12" s="11" t="s">
        <v>108</v>
      </c>
      <c r="C12" s="15">
        <f>C8*C10</f>
        <v>10476.08</v>
      </c>
      <c r="D12" s="12" t="s">
        <v>0</v>
      </c>
      <c r="E12" s="12" t="s">
        <v>83</v>
      </c>
      <c r="F12" s="12">
        <v>8501</v>
      </c>
      <c r="J12" s="12" t="s">
        <v>23</v>
      </c>
      <c r="K12" s="12">
        <f>(K11+M11)/2</f>
        <v>3.5318658280922435</v>
      </c>
    </row>
    <row r="13" spans="2:13" x14ac:dyDescent="0.25">
      <c r="B13" s="11" t="s">
        <v>109</v>
      </c>
      <c r="C13" s="15">
        <f>C9*C11</f>
        <v>2266.5985920000003</v>
      </c>
      <c r="D13" s="12" t="s">
        <v>0</v>
      </c>
      <c r="E13" s="12" t="s">
        <v>84</v>
      </c>
      <c r="F13" s="12">
        <f>F11+(F12*4)</f>
        <v>86052</v>
      </c>
      <c r="G13" s="12">
        <f>C8*F13</f>
        <v>2651434224</v>
      </c>
      <c r="H13" s="12">
        <f>H11*C8</f>
        <v>1785124032</v>
      </c>
      <c r="J13" s="12" t="s">
        <v>69</v>
      </c>
      <c r="K13" s="12">
        <f>1/K12</f>
        <v>0.28313646346530535</v>
      </c>
    </row>
    <row r="14" spans="2:13" x14ac:dyDescent="0.25">
      <c r="B14" s="11" t="s">
        <v>112</v>
      </c>
      <c r="C14" s="15">
        <f>C8-C12</f>
        <v>20335.919999999998</v>
      </c>
      <c r="D14" s="12" t="s">
        <v>0</v>
      </c>
      <c r="E14" s="12" t="s">
        <v>85</v>
      </c>
      <c r="F14" s="12">
        <v>46207</v>
      </c>
      <c r="H14" s="15">
        <v>37465</v>
      </c>
      <c r="I14" s="12">
        <f>SUM(F14:H14)</f>
        <v>83672</v>
      </c>
    </row>
    <row r="15" spans="2:13" x14ac:dyDescent="0.25">
      <c r="B15" s="11" t="s">
        <v>113</v>
      </c>
      <c r="C15" s="15">
        <f>C9-C13</f>
        <v>7177.5622080000012</v>
      </c>
      <c r="E15" s="12" t="s">
        <v>86</v>
      </c>
      <c r="F15" s="12">
        <v>8816</v>
      </c>
    </row>
    <row r="16" spans="2:13" x14ac:dyDescent="0.25">
      <c r="B16" s="11" t="s">
        <v>114</v>
      </c>
      <c r="C16" s="15">
        <f>C14+C6</f>
        <v>28038.92</v>
      </c>
      <c r="E16" s="12" t="s">
        <v>87</v>
      </c>
      <c r="F16" s="12">
        <f>F14+(F15*4)</f>
        <v>81471</v>
      </c>
      <c r="G16" s="15">
        <f>C13*F16</f>
        <v>184662053.88883203</v>
      </c>
      <c r="H16" s="15">
        <f>H14*C13</f>
        <v>84918116.249280006</v>
      </c>
    </row>
    <row r="17" spans="2:9" x14ac:dyDescent="0.25">
      <c r="B17" s="11" t="s">
        <v>115</v>
      </c>
      <c r="C17" s="15">
        <f>C15+C7</f>
        <v>9538.6024080000007</v>
      </c>
      <c r="E17" s="12" t="s">
        <v>1</v>
      </c>
      <c r="G17" s="12">
        <f>SUM(G13:G16)</f>
        <v>2836096277.8888321</v>
      </c>
      <c r="H17" s="12">
        <f>SUM(H13:H16)</f>
        <v>1870079613.24928</v>
      </c>
    </row>
    <row r="18" spans="2:9" x14ac:dyDescent="0.25">
      <c r="B18" s="11" t="s">
        <v>0</v>
      </c>
      <c r="C18" s="53" t="s">
        <v>0</v>
      </c>
      <c r="F18" s="12" t="s">
        <v>88</v>
      </c>
      <c r="G18" s="12">
        <v>1000000</v>
      </c>
      <c r="H18" s="12">
        <v>1000000</v>
      </c>
    </row>
    <row r="19" spans="2:9" x14ac:dyDescent="0.25">
      <c r="B19" s="11" t="s">
        <v>0</v>
      </c>
      <c r="C19" s="15" t="s">
        <v>0</v>
      </c>
      <c r="F19" s="12" t="s">
        <v>89</v>
      </c>
      <c r="G19" s="12">
        <f>G17/G18</f>
        <v>2836.096277888832</v>
      </c>
      <c r="H19" s="12">
        <f>H17/H18</f>
        <v>1870.0796132492799</v>
      </c>
      <c r="I19" s="12">
        <f>SUM(G19:H19)</f>
        <v>4706.1758911381121</v>
      </c>
    </row>
    <row r="20" spans="2:9" x14ac:dyDescent="0.25">
      <c r="C20" s="15"/>
    </row>
    <row r="22" spans="2:9" x14ac:dyDescent="0.25">
      <c r="B22" s="11" t="s">
        <v>8</v>
      </c>
    </row>
    <row r="23" spans="2:9" x14ac:dyDescent="0.25">
      <c r="B23" s="11" t="s">
        <v>9</v>
      </c>
    </row>
    <row r="24" spans="2:9" x14ac:dyDescent="0.25">
      <c r="B24" s="11" t="s">
        <v>10</v>
      </c>
      <c r="C24" s="12">
        <v>1.7</v>
      </c>
      <c r="D24" s="12" t="s">
        <v>11</v>
      </c>
    </row>
    <row r="25" spans="2:9" x14ac:dyDescent="0.25">
      <c r="B25" s="11" t="s">
        <v>12</v>
      </c>
      <c r="C25" s="12">
        <v>2.2999999999999998</v>
      </c>
      <c r="D25" s="12" t="s">
        <v>11</v>
      </c>
    </row>
    <row r="26" spans="2:9" x14ac:dyDescent="0.25">
      <c r="C26" s="12">
        <f>C25/C24</f>
        <v>1.3529411764705881</v>
      </c>
    </row>
    <row r="27" spans="2:9" x14ac:dyDescent="0.25">
      <c r="B27" s="11" t="s">
        <v>10</v>
      </c>
      <c r="C27" s="12">
        <v>10000</v>
      </c>
    </row>
    <row r="28" spans="2:9" x14ac:dyDescent="0.25">
      <c r="B28" s="11" t="s">
        <v>13</v>
      </c>
      <c r="C28" s="15">
        <f>C27*C26</f>
        <v>13529.411764705881</v>
      </c>
    </row>
    <row r="29" spans="2:9" x14ac:dyDescent="0.25">
      <c r="C29" s="15">
        <f>C27+C28</f>
        <v>23529.411764705881</v>
      </c>
    </row>
    <row r="31" spans="2:9" ht="19.05" customHeight="1" x14ac:dyDescent="0.25"/>
    <row r="34" spans="2:11" x14ac:dyDescent="0.25">
      <c r="B34" s="49" t="s">
        <v>94</v>
      </c>
    </row>
    <row r="35" spans="2:11" ht="15.6" x14ac:dyDescent="0.3">
      <c r="B35" s="54" t="s">
        <v>93</v>
      </c>
    </row>
    <row r="37" spans="2:11" x14ac:dyDescent="0.25">
      <c r="B37" s="11" t="s">
        <v>97</v>
      </c>
    </row>
    <row r="38" spans="2:11" x14ac:dyDescent="0.25">
      <c r="B38" s="11" t="s">
        <v>96</v>
      </c>
    </row>
    <row r="43" spans="2:11" x14ac:dyDescent="0.25">
      <c r="F43" s="17"/>
      <c r="G43" s="17"/>
      <c r="H43" s="17"/>
      <c r="I43" s="17"/>
      <c r="J43" s="18" t="s">
        <v>25</v>
      </c>
      <c r="K43" s="17"/>
    </row>
    <row r="44" spans="2:11" x14ac:dyDescent="0.25">
      <c r="F44" s="17"/>
      <c r="G44" s="17"/>
      <c r="H44" s="17"/>
      <c r="I44" s="17"/>
      <c r="J44" s="17"/>
      <c r="K44" s="17"/>
    </row>
    <row r="45" spans="2:11" x14ac:dyDescent="0.25">
      <c r="F45" s="20"/>
      <c r="G45" s="20"/>
      <c r="H45" s="20"/>
      <c r="I45" s="20"/>
      <c r="J45" s="20"/>
      <c r="K45" s="17"/>
    </row>
    <row r="46" spans="2:11" x14ac:dyDescent="0.25">
      <c r="B46" s="16" t="s">
        <v>24</v>
      </c>
      <c r="C46" s="17"/>
      <c r="D46" s="17"/>
      <c r="E46" s="17"/>
      <c r="F46" s="17"/>
      <c r="G46" s="17"/>
      <c r="H46" s="17"/>
      <c r="I46" s="17"/>
      <c r="J46" s="21"/>
      <c r="K46" s="17"/>
    </row>
    <row r="47" spans="2:11" x14ac:dyDescent="0.25">
      <c r="B47" s="19">
        <v>2011</v>
      </c>
      <c r="C47" s="17"/>
      <c r="D47" s="17"/>
      <c r="E47" s="17"/>
      <c r="F47" s="23"/>
      <c r="G47" s="23"/>
      <c r="H47" s="23"/>
      <c r="I47" s="23"/>
      <c r="J47" s="24" t="s">
        <v>27</v>
      </c>
      <c r="K47" s="23"/>
    </row>
    <row r="48" spans="2:11" x14ac:dyDescent="0.25">
      <c r="B48" s="20"/>
      <c r="C48" s="20"/>
      <c r="D48" s="20"/>
      <c r="E48" s="20"/>
      <c r="F48" s="26"/>
      <c r="G48" s="26"/>
      <c r="H48" s="26"/>
      <c r="I48" s="26"/>
      <c r="J48" s="24"/>
      <c r="K48" s="23"/>
    </row>
    <row r="49" spans="2:11" x14ac:dyDescent="0.25">
      <c r="B49" s="17"/>
      <c r="C49" s="21"/>
      <c r="D49" s="17"/>
      <c r="E49" s="17"/>
      <c r="F49" s="28" t="s">
        <v>31</v>
      </c>
      <c r="G49" s="28" t="s">
        <v>32</v>
      </c>
      <c r="H49" s="28"/>
      <c r="I49" s="28" t="s">
        <v>33</v>
      </c>
      <c r="J49" s="29"/>
      <c r="K49" s="30"/>
    </row>
    <row r="50" spans="2:11" x14ac:dyDescent="0.25">
      <c r="B50" s="17" t="s">
        <v>0</v>
      </c>
      <c r="C50" s="22" t="s">
        <v>26</v>
      </c>
      <c r="D50" s="23"/>
      <c r="E50" s="23"/>
      <c r="F50" s="32"/>
      <c r="G50" s="32"/>
      <c r="H50" s="32"/>
      <c r="I50" s="32"/>
      <c r="J50" s="33"/>
      <c r="K50" s="30"/>
    </row>
    <row r="51" spans="2:11" x14ac:dyDescent="0.25">
      <c r="B51" s="17"/>
      <c r="C51" s="25"/>
      <c r="D51" s="26"/>
      <c r="E51" s="26"/>
      <c r="F51" s="34"/>
      <c r="G51" s="34"/>
      <c r="H51" s="34"/>
      <c r="I51" s="34"/>
      <c r="J51" s="34"/>
      <c r="K51" s="23"/>
    </row>
    <row r="52" spans="2:11" x14ac:dyDescent="0.25">
      <c r="B52" s="27"/>
      <c r="C52" s="28" t="s">
        <v>28</v>
      </c>
      <c r="D52" s="28" t="s">
        <v>29</v>
      </c>
      <c r="E52" s="28" t="s">
        <v>30</v>
      </c>
      <c r="F52" s="37"/>
      <c r="G52" s="37"/>
      <c r="H52" s="37"/>
      <c r="I52" s="37"/>
      <c r="J52" s="37"/>
      <c r="K52" s="23"/>
    </row>
    <row r="53" spans="2:11" x14ac:dyDescent="0.25">
      <c r="B53" s="31"/>
      <c r="C53" s="32"/>
      <c r="D53" s="32"/>
      <c r="E53" s="32"/>
      <c r="F53" s="39"/>
      <c r="G53" s="39"/>
      <c r="H53" s="39"/>
      <c r="I53" s="39"/>
      <c r="J53" s="39"/>
      <c r="K53" s="23"/>
    </row>
    <row r="54" spans="2:11" x14ac:dyDescent="0.25">
      <c r="B54" s="17"/>
      <c r="C54" s="34"/>
      <c r="D54" s="35"/>
      <c r="E54" s="34"/>
      <c r="F54" s="41">
        <v>2773</v>
      </c>
      <c r="G54" s="41">
        <v>11876</v>
      </c>
      <c r="H54" s="41"/>
      <c r="I54" s="41">
        <v>16581</v>
      </c>
      <c r="J54" s="41">
        <v>31997</v>
      </c>
      <c r="K54" s="23"/>
    </row>
    <row r="55" spans="2:11" x14ac:dyDescent="0.25">
      <c r="B55" s="36" t="s">
        <v>34</v>
      </c>
      <c r="C55" s="37"/>
      <c r="D55" s="37"/>
      <c r="E55" s="37"/>
      <c r="F55" s="42"/>
      <c r="G55" s="42"/>
      <c r="H55" s="42"/>
      <c r="I55" s="42"/>
      <c r="J55" s="42"/>
      <c r="K55" s="23"/>
    </row>
    <row r="56" spans="2:11" x14ac:dyDescent="0.25">
      <c r="B56" s="38"/>
      <c r="C56" s="39"/>
      <c r="D56" s="39"/>
      <c r="E56" s="39"/>
      <c r="F56" s="42">
        <v>43</v>
      </c>
      <c r="G56" s="42">
        <v>160</v>
      </c>
      <c r="H56" s="42"/>
      <c r="I56" s="42">
        <v>181</v>
      </c>
      <c r="J56" s="42">
        <v>399</v>
      </c>
      <c r="K56" s="23"/>
    </row>
    <row r="57" spans="2:11" x14ac:dyDescent="0.25">
      <c r="B57" s="40" t="s">
        <v>35</v>
      </c>
      <c r="C57" s="41">
        <v>137</v>
      </c>
      <c r="D57" s="41">
        <v>52</v>
      </c>
      <c r="E57" s="41">
        <v>578</v>
      </c>
      <c r="F57" s="42"/>
      <c r="G57" s="42"/>
      <c r="H57" s="42"/>
      <c r="I57" s="42"/>
      <c r="J57" s="42"/>
      <c r="K57" s="23"/>
    </row>
    <row r="58" spans="2:11" x14ac:dyDescent="0.25">
      <c r="B58" s="17"/>
      <c r="C58" s="42"/>
      <c r="D58" s="42"/>
      <c r="E58" s="42"/>
      <c r="F58" s="42">
        <v>0</v>
      </c>
      <c r="G58" s="42">
        <v>4</v>
      </c>
      <c r="H58" s="42"/>
      <c r="I58" s="42">
        <v>2</v>
      </c>
      <c r="J58" s="42">
        <v>6</v>
      </c>
      <c r="K58" s="23"/>
    </row>
    <row r="59" spans="2:11" x14ac:dyDescent="0.25">
      <c r="B59" s="17" t="s">
        <v>36</v>
      </c>
      <c r="C59" s="42">
        <v>0</v>
      </c>
      <c r="D59" s="42">
        <v>3</v>
      </c>
      <c r="E59" s="42">
        <v>12</v>
      </c>
      <c r="F59" s="42">
        <v>7</v>
      </c>
      <c r="G59" s="42">
        <v>1</v>
      </c>
      <c r="H59" s="42"/>
      <c r="I59" s="42">
        <v>0</v>
      </c>
      <c r="J59" s="42">
        <v>12</v>
      </c>
      <c r="K59" s="23"/>
    </row>
    <row r="60" spans="2:11" x14ac:dyDescent="0.25">
      <c r="B60" s="17" t="s">
        <v>37</v>
      </c>
      <c r="C60" s="42"/>
      <c r="D60" s="42"/>
      <c r="E60" s="42"/>
      <c r="F60" s="42">
        <v>1545</v>
      </c>
      <c r="G60" s="42">
        <v>3909</v>
      </c>
      <c r="H60" s="42"/>
      <c r="I60" s="42">
        <v>1600</v>
      </c>
      <c r="J60" s="42">
        <v>7258</v>
      </c>
      <c r="K60" s="23"/>
    </row>
    <row r="61" spans="2:11" x14ac:dyDescent="0.25">
      <c r="B61" s="43" t="s">
        <v>38</v>
      </c>
      <c r="C61" s="42">
        <v>0</v>
      </c>
      <c r="D61" s="42">
        <v>0</v>
      </c>
      <c r="E61" s="42">
        <v>0</v>
      </c>
      <c r="F61" s="42"/>
      <c r="G61" s="42"/>
      <c r="H61" s="42"/>
      <c r="I61" s="42"/>
      <c r="J61" s="42"/>
      <c r="K61" s="23"/>
    </row>
    <row r="62" spans="2:11" x14ac:dyDescent="0.25">
      <c r="B62" s="43" t="s">
        <v>39</v>
      </c>
      <c r="C62" s="42">
        <v>0</v>
      </c>
      <c r="D62" s="42">
        <v>0</v>
      </c>
      <c r="E62" s="42">
        <v>4</v>
      </c>
      <c r="F62" s="42">
        <v>48</v>
      </c>
      <c r="G62" s="42">
        <v>95</v>
      </c>
      <c r="H62" s="42"/>
      <c r="I62" s="42">
        <v>55</v>
      </c>
      <c r="J62" s="42">
        <v>207</v>
      </c>
      <c r="K62" s="23"/>
    </row>
    <row r="63" spans="2:11" x14ac:dyDescent="0.25">
      <c r="B63" s="17" t="s">
        <v>40</v>
      </c>
      <c r="C63" s="42">
        <v>0</v>
      </c>
      <c r="D63" s="42">
        <v>8</v>
      </c>
      <c r="E63" s="42">
        <v>196</v>
      </c>
      <c r="F63" s="42">
        <v>92</v>
      </c>
      <c r="G63" s="42">
        <v>292</v>
      </c>
      <c r="H63" s="42"/>
      <c r="I63" s="42">
        <v>188</v>
      </c>
      <c r="J63" s="42">
        <v>583</v>
      </c>
      <c r="K63" s="23"/>
    </row>
    <row r="64" spans="2:11" x14ac:dyDescent="0.25">
      <c r="B64" s="17" t="s">
        <v>37</v>
      </c>
      <c r="C64" s="42"/>
      <c r="D64" s="42"/>
      <c r="E64" s="42"/>
      <c r="F64" s="42">
        <v>354</v>
      </c>
      <c r="G64" s="42">
        <v>646</v>
      </c>
      <c r="H64" s="42"/>
      <c r="I64" s="42">
        <v>131</v>
      </c>
      <c r="J64" s="42">
        <v>1150</v>
      </c>
      <c r="K64" s="23"/>
    </row>
    <row r="65" spans="2:11" x14ac:dyDescent="0.25">
      <c r="B65" s="43" t="s">
        <v>41</v>
      </c>
      <c r="C65" s="42">
        <v>0</v>
      </c>
      <c r="D65" s="42">
        <v>0</v>
      </c>
      <c r="E65" s="42">
        <v>9</v>
      </c>
      <c r="F65" s="42">
        <v>363</v>
      </c>
      <c r="G65" s="42">
        <v>668</v>
      </c>
      <c r="H65" s="42"/>
      <c r="I65" s="42">
        <v>290</v>
      </c>
      <c r="J65" s="42">
        <v>1371</v>
      </c>
      <c r="K65" s="23"/>
    </row>
    <row r="66" spans="2:11" x14ac:dyDescent="0.25">
      <c r="B66" s="43" t="s">
        <v>42</v>
      </c>
      <c r="C66" s="42">
        <v>0</v>
      </c>
      <c r="D66" s="42">
        <v>0</v>
      </c>
      <c r="E66" s="42">
        <v>11</v>
      </c>
      <c r="F66" s="42">
        <v>20</v>
      </c>
      <c r="G66" s="42">
        <v>46</v>
      </c>
      <c r="H66" s="42"/>
      <c r="I66" s="42">
        <v>15</v>
      </c>
      <c r="J66" s="42">
        <v>91</v>
      </c>
      <c r="K66" s="23"/>
    </row>
    <row r="67" spans="2:11" x14ac:dyDescent="0.25">
      <c r="B67" s="43" t="s">
        <v>43</v>
      </c>
      <c r="C67" s="42">
        <v>0</v>
      </c>
      <c r="D67" s="42">
        <v>0</v>
      </c>
      <c r="E67" s="42">
        <v>19</v>
      </c>
      <c r="F67" s="44">
        <v>28</v>
      </c>
      <c r="G67" s="44">
        <v>234</v>
      </c>
      <c r="H67" s="44"/>
      <c r="I67" s="44">
        <v>383</v>
      </c>
      <c r="J67" s="44">
        <v>650</v>
      </c>
      <c r="K67" s="23"/>
    </row>
    <row r="68" spans="2:11" x14ac:dyDescent="0.25">
      <c r="B68" s="43" t="s">
        <v>44</v>
      </c>
      <c r="C68" s="42">
        <v>0</v>
      </c>
      <c r="D68" s="42">
        <v>0</v>
      </c>
      <c r="E68" s="42">
        <v>50</v>
      </c>
      <c r="F68" s="42">
        <v>14</v>
      </c>
      <c r="G68" s="42">
        <v>896</v>
      </c>
      <c r="H68" s="42"/>
      <c r="I68" s="42">
        <v>2659</v>
      </c>
      <c r="J68" s="42">
        <v>3569</v>
      </c>
      <c r="K68" s="23"/>
    </row>
    <row r="69" spans="2:11" x14ac:dyDescent="0.25">
      <c r="B69" s="43" t="s">
        <v>45</v>
      </c>
      <c r="C69" s="42">
        <v>0</v>
      </c>
      <c r="D69" s="42">
        <v>0</v>
      </c>
      <c r="E69" s="42">
        <v>10</v>
      </c>
      <c r="F69" s="42">
        <v>339</v>
      </c>
      <c r="G69" s="42">
        <v>3460</v>
      </c>
      <c r="H69" s="42"/>
      <c r="I69" s="42">
        <v>7649</v>
      </c>
      <c r="J69" s="42">
        <v>11494</v>
      </c>
      <c r="K69" s="23"/>
    </row>
    <row r="70" spans="2:11" x14ac:dyDescent="0.25">
      <c r="B70" s="17" t="s">
        <v>46</v>
      </c>
      <c r="C70" s="44">
        <v>0</v>
      </c>
      <c r="D70" s="44">
        <v>0</v>
      </c>
      <c r="E70" s="44">
        <v>5</v>
      </c>
      <c r="F70" s="42"/>
      <c r="G70" s="42"/>
      <c r="H70" s="42"/>
      <c r="I70" s="42"/>
      <c r="J70" s="42"/>
      <c r="K70" s="23"/>
    </row>
    <row r="71" spans="2:11" x14ac:dyDescent="0.25">
      <c r="B71" s="17" t="s">
        <v>47</v>
      </c>
      <c r="C71" s="42">
        <v>0</v>
      </c>
      <c r="D71" s="42">
        <v>0</v>
      </c>
      <c r="E71" s="42">
        <v>0</v>
      </c>
      <c r="F71" s="42">
        <v>234</v>
      </c>
      <c r="G71" s="42">
        <v>2534</v>
      </c>
      <c r="H71" s="42"/>
      <c r="I71" s="42">
        <v>5940</v>
      </c>
      <c r="J71" s="42">
        <v>8737</v>
      </c>
      <c r="K71" s="23"/>
    </row>
    <row r="72" spans="2:11" x14ac:dyDescent="0.25">
      <c r="B72" s="17" t="s">
        <v>48</v>
      </c>
      <c r="C72" s="42">
        <v>1</v>
      </c>
      <c r="D72" s="42">
        <v>2</v>
      </c>
      <c r="E72" s="42">
        <v>43</v>
      </c>
      <c r="F72" s="44">
        <v>101</v>
      </c>
      <c r="G72" s="44">
        <v>1120</v>
      </c>
      <c r="H72" s="44"/>
      <c r="I72" s="44">
        <v>2335</v>
      </c>
      <c r="J72" s="44">
        <v>3561</v>
      </c>
      <c r="K72" s="23">
        <f>J72/J74</f>
        <v>1.6069494584837545</v>
      </c>
    </row>
    <row r="73" spans="2:11" x14ac:dyDescent="0.25">
      <c r="B73" s="17" t="s">
        <v>37</v>
      </c>
      <c r="C73" s="42"/>
      <c r="D73" s="42"/>
      <c r="E73" s="42"/>
      <c r="F73" s="44">
        <v>11</v>
      </c>
      <c r="G73" s="44">
        <v>93</v>
      </c>
      <c r="H73" s="44"/>
      <c r="I73" s="44">
        <v>86</v>
      </c>
      <c r="J73" s="44">
        <v>193</v>
      </c>
      <c r="K73" s="23"/>
    </row>
    <row r="74" spans="2:11" x14ac:dyDescent="0.25">
      <c r="B74" s="43" t="s">
        <v>49</v>
      </c>
      <c r="C74" s="42">
        <v>1</v>
      </c>
      <c r="D74" s="42">
        <v>1</v>
      </c>
      <c r="E74" s="42">
        <v>27</v>
      </c>
      <c r="F74" s="42">
        <v>84</v>
      </c>
      <c r="G74" s="42">
        <v>744</v>
      </c>
      <c r="H74" s="42"/>
      <c r="I74" s="42">
        <v>1375</v>
      </c>
      <c r="J74" s="42">
        <v>2216</v>
      </c>
      <c r="K74" s="23"/>
    </row>
    <row r="75" spans="2:11" x14ac:dyDescent="0.25">
      <c r="B75" s="45" t="s">
        <v>50</v>
      </c>
      <c r="C75" s="44">
        <v>0</v>
      </c>
      <c r="D75" s="44">
        <v>0</v>
      </c>
      <c r="E75" s="44">
        <v>5</v>
      </c>
      <c r="F75" s="42">
        <v>94</v>
      </c>
      <c r="G75" s="42">
        <v>695</v>
      </c>
      <c r="H75" s="42"/>
      <c r="I75" s="42">
        <v>961</v>
      </c>
      <c r="J75" s="42">
        <v>1764</v>
      </c>
      <c r="K75" s="23"/>
    </row>
    <row r="76" spans="2:11" x14ac:dyDescent="0.25">
      <c r="B76" s="45" t="s">
        <v>51</v>
      </c>
      <c r="C76" s="44">
        <v>0</v>
      </c>
      <c r="D76" s="44">
        <v>0</v>
      </c>
      <c r="E76" s="44">
        <v>3</v>
      </c>
      <c r="F76" s="42"/>
      <c r="G76" s="42"/>
      <c r="H76" s="42"/>
      <c r="I76" s="42"/>
      <c r="J76" s="42"/>
      <c r="K76" s="23"/>
    </row>
    <row r="77" spans="2:11" x14ac:dyDescent="0.25">
      <c r="B77" s="43" t="s">
        <v>52</v>
      </c>
      <c r="C77" s="42">
        <v>0</v>
      </c>
      <c r="D77" s="42">
        <v>1</v>
      </c>
      <c r="E77" s="42">
        <v>12</v>
      </c>
      <c r="F77" s="42">
        <v>0</v>
      </c>
      <c r="G77" s="42">
        <v>3</v>
      </c>
      <c r="H77" s="42"/>
      <c r="I77" s="42">
        <v>6</v>
      </c>
      <c r="J77" s="42">
        <v>11</v>
      </c>
      <c r="K77" s="23"/>
    </row>
    <row r="78" spans="2:11" x14ac:dyDescent="0.25">
      <c r="B78" s="17" t="s">
        <v>53</v>
      </c>
      <c r="C78" s="42">
        <v>1</v>
      </c>
      <c r="D78" s="42">
        <v>3</v>
      </c>
      <c r="E78" s="42">
        <v>10</v>
      </c>
      <c r="F78" s="42">
        <v>14</v>
      </c>
      <c r="G78" s="42">
        <v>181</v>
      </c>
      <c r="H78" s="42"/>
      <c r="I78" s="42">
        <v>466</v>
      </c>
      <c r="J78" s="42">
        <v>665</v>
      </c>
      <c r="K78" s="23"/>
    </row>
    <row r="79" spans="2:11" x14ac:dyDescent="0.25">
      <c r="B79" s="17" t="s">
        <v>37</v>
      </c>
      <c r="C79" s="42"/>
      <c r="D79" s="42"/>
      <c r="E79" s="42"/>
      <c r="F79" s="42">
        <v>55</v>
      </c>
      <c r="G79" s="42">
        <v>373</v>
      </c>
      <c r="H79" s="42"/>
      <c r="I79" s="42">
        <v>296</v>
      </c>
      <c r="J79" s="42">
        <v>724</v>
      </c>
      <c r="K79" s="23"/>
    </row>
    <row r="80" spans="2:11" x14ac:dyDescent="0.25">
      <c r="B80" s="43" t="s">
        <v>54</v>
      </c>
      <c r="C80" s="42">
        <v>0</v>
      </c>
      <c r="D80" s="42">
        <v>1</v>
      </c>
      <c r="E80" s="42">
        <v>1</v>
      </c>
      <c r="F80" s="42">
        <v>3</v>
      </c>
      <c r="G80" s="42">
        <v>22</v>
      </c>
      <c r="H80" s="42"/>
      <c r="I80" s="42">
        <v>35</v>
      </c>
      <c r="J80" s="42">
        <v>61</v>
      </c>
      <c r="K80" s="23"/>
    </row>
    <row r="81" spans="2:11" x14ac:dyDescent="0.25">
      <c r="B81" s="43" t="s">
        <v>55</v>
      </c>
      <c r="C81" s="42">
        <v>1</v>
      </c>
      <c r="D81" s="42">
        <v>0</v>
      </c>
      <c r="E81" s="42">
        <v>3</v>
      </c>
      <c r="F81" s="42">
        <v>60</v>
      </c>
      <c r="G81" s="42">
        <v>52</v>
      </c>
      <c r="H81" s="42"/>
      <c r="I81" s="42">
        <v>2</v>
      </c>
      <c r="J81" s="42">
        <v>118</v>
      </c>
      <c r="K81" s="23"/>
    </row>
    <row r="82" spans="2:11" x14ac:dyDescent="0.25">
      <c r="B82" s="43" t="s">
        <v>56</v>
      </c>
      <c r="C82" s="42">
        <v>0</v>
      </c>
      <c r="D82" s="42">
        <v>0</v>
      </c>
      <c r="E82" s="42">
        <v>0</v>
      </c>
      <c r="F82" s="42">
        <v>15</v>
      </c>
      <c r="G82" s="42">
        <v>169</v>
      </c>
      <c r="H82" s="42"/>
      <c r="I82" s="42">
        <v>274</v>
      </c>
      <c r="J82" s="42">
        <v>460</v>
      </c>
      <c r="K82" s="23"/>
    </row>
    <row r="83" spans="2:11" x14ac:dyDescent="0.25">
      <c r="B83" s="43" t="s">
        <v>57</v>
      </c>
      <c r="C83" s="42">
        <v>0</v>
      </c>
      <c r="D83" s="42">
        <v>1</v>
      </c>
      <c r="E83" s="42">
        <v>0</v>
      </c>
      <c r="F83" s="42">
        <v>35</v>
      </c>
      <c r="G83" s="42">
        <v>24</v>
      </c>
      <c r="H83" s="42"/>
      <c r="I83" s="42">
        <v>2</v>
      </c>
      <c r="J83" s="42">
        <v>125</v>
      </c>
      <c r="K83" s="23"/>
    </row>
    <row r="84" spans="2:11" x14ac:dyDescent="0.25">
      <c r="B84" s="17" t="s">
        <v>58</v>
      </c>
      <c r="C84" s="42">
        <v>0</v>
      </c>
      <c r="D84" s="42">
        <v>0</v>
      </c>
      <c r="E84" s="42">
        <v>4</v>
      </c>
      <c r="F84" s="42">
        <v>0</v>
      </c>
      <c r="G84" s="42">
        <v>0</v>
      </c>
      <c r="H84" s="42"/>
      <c r="I84" s="42">
        <v>0</v>
      </c>
      <c r="J84" s="42">
        <v>72</v>
      </c>
      <c r="K84" s="23"/>
    </row>
    <row r="85" spans="2:11" x14ac:dyDescent="0.25">
      <c r="B85" s="17" t="s">
        <v>59</v>
      </c>
      <c r="C85" s="42">
        <v>0</v>
      </c>
      <c r="D85" s="42">
        <v>0</v>
      </c>
      <c r="E85" s="42">
        <v>2</v>
      </c>
      <c r="F85" s="42">
        <v>212</v>
      </c>
      <c r="G85" s="42">
        <v>435</v>
      </c>
      <c r="H85" s="42"/>
      <c r="I85" s="42">
        <v>674</v>
      </c>
      <c r="J85" s="42">
        <v>1499</v>
      </c>
      <c r="K85" s="23"/>
    </row>
    <row r="86" spans="2:11" x14ac:dyDescent="0.25">
      <c r="B86" s="17" t="s">
        <v>60</v>
      </c>
      <c r="C86" s="42">
        <v>50</v>
      </c>
      <c r="D86" s="42">
        <v>4</v>
      </c>
      <c r="E86" s="42">
        <v>10</v>
      </c>
      <c r="F86" s="42"/>
      <c r="G86" s="42"/>
      <c r="H86" s="42"/>
      <c r="I86" s="42"/>
      <c r="J86" s="42"/>
      <c r="K86" s="23"/>
    </row>
    <row r="87" spans="2:11" x14ac:dyDescent="0.25">
      <c r="B87" s="17" t="s">
        <v>61</v>
      </c>
      <c r="C87" s="42">
        <v>72</v>
      </c>
      <c r="D87" s="42">
        <v>0</v>
      </c>
      <c r="E87" s="42">
        <v>0</v>
      </c>
      <c r="F87" s="44">
        <v>79</v>
      </c>
      <c r="G87" s="44">
        <v>344</v>
      </c>
      <c r="H87" s="44"/>
      <c r="I87" s="44">
        <v>645</v>
      </c>
      <c r="J87" s="44">
        <v>1148</v>
      </c>
      <c r="K87" s="23"/>
    </row>
    <row r="88" spans="2:11" x14ac:dyDescent="0.25">
      <c r="B88" s="17" t="s">
        <v>62</v>
      </c>
      <c r="C88" s="42">
        <v>1</v>
      </c>
      <c r="D88" s="42">
        <v>17</v>
      </c>
      <c r="E88" s="42">
        <v>160</v>
      </c>
      <c r="F88" s="42">
        <v>17</v>
      </c>
      <c r="G88" s="42">
        <v>27</v>
      </c>
      <c r="H88" s="42"/>
      <c r="I88" s="42">
        <v>6</v>
      </c>
      <c r="J88" s="42">
        <v>76</v>
      </c>
      <c r="K88" s="23"/>
    </row>
    <row r="89" spans="2:11" x14ac:dyDescent="0.25">
      <c r="B89" s="17" t="s">
        <v>37</v>
      </c>
      <c r="C89" s="42"/>
      <c r="D89" s="42"/>
      <c r="E89" s="42"/>
      <c r="F89" s="42">
        <v>110</v>
      </c>
      <c r="G89" s="42">
        <v>72</v>
      </c>
      <c r="H89" s="42"/>
      <c r="I89" s="42">
        <v>14</v>
      </c>
      <c r="J89" s="42">
        <v>277</v>
      </c>
      <c r="K89" s="23"/>
    </row>
    <row r="90" spans="2:11" x14ac:dyDescent="0.25">
      <c r="B90" s="43" t="s">
        <v>63</v>
      </c>
      <c r="C90" s="44">
        <v>0</v>
      </c>
      <c r="D90" s="44">
        <v>14</v>
      </c>
      <c r="E90" s="44">
        <v>66</v>
      </c>
      <c r="F90" s="42"/>
      <c r="G90" s="42"/>
      <c r="H90" s="42"/>
      <c r="I90" s="42"/>
      <c r="J90" s="42"/>
      <c r="K90" s="23"/>
    </row>
    <row r="91" spans="2:11" x14ac:dyDescent="0.25">
      <c r="B91" s="45" t="s">
        <v>64</v>
      </c>
      <c r="C91" s="42">
        <v>0</v>
      </c>
      <c r="D91" s="42">
        <v>5</v>
      </c>
      <c r="E91" s="42">
        <v>21</v>
      </c>
    </row>
    <row r="92" spans="2:11" x14ac:dyDescent="0.25">
      <c r="B92" s="43" t="s">
        <v>65</v>
      </c>
      <c r="C92" s="42">
        <v>0</v>
      </c>
      <c r="D92" s="42">
        <v>1</v>
      </c>
      <c r="E92" s="42">
        <v>80</v>
      </c>
    </row>
    <row r="93" spans="2:11" x14ac:dyDescent="0.25">
      <c r="B93" s="17"/>
      <c r="C93" s="42"/>
      <c r="D93" s="42"/>
      <c r="E93" s="42"/>
      <c r="F93" s="17"/>
      <c r="G93" s="17"/>
      <c r="H93" s="17"/>
      <c r="I93" s="17"/>
      <c r="J93" s="18" t="s">
        <v>67</v>
      </c>
      <c r="K93" s="17"/>
    </row>
    <row r="94" spans="2:11" x14ac:dyDescent="0.25">
      <c r="F94" s="17"/>
      <c r="G94" s="17"/>
      <c r="H94" s="17"/>
      <c r="I94" s="17"/>
      <c r="J94" s="17"/>
      <c r="K94" s="17"/>
    </row>
    <row r="95" spans="2:11" x14ac:dyDescent="0.25">
      <c r="F95" s="20"/>
      <c r="G95" s="20"/>
      <c r="H95" s="20"/>
      <c r="I95" s="20"/>
      <c r="J95" s="20"/>
      <c r="K95" s="17"/>
    </row>
    <row r="96" spans="2:11" x14ac:dyDescent="0.25">
      <c r="B96" s="16" t="s">
        <v>66</v>
      </c>
      <c r="C96" s="17"/>
      <c r="D96" s="17"/>
      <c r="E96" s="17"/>
      <c r="F96" s="17"/>
      <c r="G96" s="17"/>
      <c r="H96" s="17"/>
      <c r="I96" s="17"/>
      <c r="J96" s="21"/>
      <c r="K96" s="17"/>
    </row>
    <row r="97" spans="2:11" x14ac:dyDescent="0.25">
      <c r="B97" s="19">
        <v>2011</v>
      </c>
      <c r="C97" s="17"/>
      <c r="D97" s="17"/>
      <c r="E97" s="17"/>
      <c r="F97" s="23"/>
      <c r="G97" s="23"/>
      <c r="H97" s="23"/>
      <c r="I97" s="23"/>
      <c r="J97" s="24" t="s">
        <v>27</v>
      </c>
      <c r="K97" s="23"/>
    </row>
    <row r="98" spans="2:11" x14ac:dyDescent="0.25">
      <c r="B98" s="20"/>
      <c r="C98" s="20"/>
      <c r="D98" s="20"/>
      <c r="E98" s="20"/>
      <c r="F98" s="26"/>
      <c r="G98" s="26"/>
      <c r="H98" s="26"/>
      <c r="I98" s="26"/>
      <c r="J98" s="24"/>
      <c r="K98" s="23"/>
    </row>
    <row r="99" spans="2:11" x14ac:dyDescent="0.25">
      <c r="B99" s="17"/>
      <c r="C99" s="21"/>
      <c r="D99" s="17"/>
      <c r="E99" s="17"/>
      <c r="F99" s="28" t="s">
        <v>31</v>
      </c>
      <c r="G99" s="28" t="s">
        <v>32</v>
      </c>
      <c r="H99" s="28"/>
      <c r="I99" s="28" t="s">
        <v>33</v>
      </c>
      <c r="J99" s="29"/>
      <c r="K99" s="30"/>
    </row>
    <row r="100" spans="2:11" x14ac:dyDescent="0.25">
      <c r="B100" s="17" t="s">
        <v>0</v>
      </c>
      <c r="C100" s="22" t="s">
        <v>26</v>
      </c>
      <c r="D100" s="23"/>
      <c r="E100" s="23"/>
      <c r="F100" s="32"/>
      <c r="G100" s="32"/>
      <c r="H100" s="32"/>
      <c r="I100" s="32"/>
      <c r="J100" s="33"/>
      <c r="K100" s="30"/>
    </row>
    <row r="101" spans="2:11" x14ac:dyDescent="0.25">
      <c r="B101" s="17"/>
      <c r="C101" s="25"/>
      <c r="D101" s="26"/>
      <c r="E101" s="26"/>
      <c r="F101" s="34"/>
      <c r="G101" s="34"/>
      <c r="H101" s="34"/>
      <c r="I101" s="34"/>
      <c r="J101" s="34"/>
      <c r="K101" s="23"/>
    </row>
    <row r="102" spans="2:11" x14ac:dyDescent="0.25">
      <c r="B102" s="27"/>
      <c r="C102" s="28" t="s">
        <v>28</v>
      </c>
      <c r="D102" s="28" t="s">
        <v>29</v>
      </c>
      <c r="E102" s="28" t="s">
        <v>30</v>
      </c>
      <c r="F102" s="37"/>
      <c r="G102" s="37"/>
      <c r="H102" s="37"/>
      <c r="I102" s="37"/>
      <c r="J102" s="37"/>
      <c r="K102" s="23"/>
    </row>
    <row r="103" spans="2:11" x14ac:dyDescent="0.25">
      <c r="B103" s="31"/>
      <c r="C103" s="32"/>
      <c r="D103" s="32"/>
      <c r="E103" s="32"/>
      <c r="F103" s="39"/>
      <c r="G103" s="39"/>
      <c r="H103" s="39"/>
      <c r="I103" s="39"/>
      <c r="J103" s="39"/>
      <c r="K103" s="23"/>
    </row>
    <row r="104" spans="2:11" x14ac:dyDescent="0.25">
      <c r="B104" s="17"/>
      <c r="C104" s="34"/>
      <c r="D104" s="35"/>
      <c r="E104" s="34"/>
      <c r="F104" s="46">
        <v>4734</v>
      </c>
      <c r="G104" s="46">
        <v>14896</v>
      </c>
      <c r="H104" s="46"/>
      <c r="I104" s="46">
        <v>9164</v>
      </c>
      <c r="J104" s="46">
        <v>30094</v>
      </c>
      <c r="K104" s="23"/>
    </row>
    <row r="105" spans="2:11" x14ac:dyDescent="0.25">
      <c r="B105" s="36" t="s">
        <v>34</v>
      </c>
      <c r="C105" s="37"/>
      <c r="D105" s="37"/>
      <c r="E105" s="37"/>
      <c r="F105" s="47"/>
      <c r="G105" s="47"/>
      <c r="H105" s="47"/>
      <c r="I105" s="47"/>
      <c r="J105" s="47"/>
      <c r="K105" s="23"/>
    </row>
    <row r="106" spans="2:11" x14ac:dyDescent="0.25">
      <c r="B106" s="38"/>
      <c r="C106" s="39"/>
      <c r="D106" s="39"/>
      <c r="E106" s="39"/>
      <c r="F106" s="48">
        <v>88</v>
      </c>
      <c r="G106" s="48">
        <v>166</v>
      </c>
      <c r="H106" s="48"/>
      <c r="I106" s="48">
        <v>101</v>
      </c>
      <c r="J106" s="48">
        <v>376</v>
      </c>
      <c r="K106" s="23"/>
    </row>
    <row r="107" spans="2:11" x14ac:dyDescent="0.25">
      <c r="B107" s="40" t="s">
        <v>35</v>
      </c>
      <c r="C107" s="46">
        <v>168</v>
      </c>
      <c r="D107" s="46">
        <v>70</v>
      </c>
      <c r="E107" s="46">
        <v>1062</v>
      </c>
      <c r="F107" s="48"/>
      <c r="G107" s="48"/>
      <c r="H107" s="48"/>
      <c r="I107" s="48"/>
      <c r="J107" s="48"/>
      <c r="K107" s="23"/>
    </row>
    <row r="108" spans="2:11" x14ac:dyDescent="0.25">
      <c r="B108" s="17"/>
      <c r="C108" s="47"/>
      <c r="D108" s="47"/>
      <c r="E108" s="47"/>
      <c r="F108" s="48">
        <v>2</v>
      </c>
      <c r="G108" s="48">
        <v>3</v>
      </c>
      <c r="H108" s="48"/>
      <c r="I108" s="48">
        <v>5</v>
      </c>
      <c r="J108" s="48">
        <v>10</v>
      </c>
      <c r="K108" s="23"/>
    </row>
    <row r="109" spans="2:11" x14ac:dyDescent="0.25">
      <c r="B109" s="17" t="s">
        <v>36</v>
      </c>
      <c r="C109" s="48">
        <v>0</v>
      </c>
      <c r="D109" s="48">
        <v>1</v>
      </c>
      <c r="E109" s="48">
        <v>20</v>
      </c>
      <c r="F109" s="48">
        <v>18</v>
      </c>
      <c r="G109" s="48">
        <v>8</v>
      </c>
      <c r="H109" s="48"/>
      <c r="I109" s="48">
        <v>0</v>
      </c>
      <c r="J109" s="48">
        <v>29</v>
      </c>
      <c r="K109" s="23"/>
    </row>
    <row r="110" spans="2:11" x14ac:dyDescent="0.25">
      <c r="B110" s="43" t="s">
        <v>37</v>
      </c>
      <c r="C110" s="48"/>
      <c r="D110" s="48"/>
      <c r="E110" s="48"/>
      <c r="F110" s="48">
        <v>1945</v>
      </c>
      <c r="G110" s="48">
        <v>5428</v>
      </c>
      <c r="H110" s="48"/>
      <c r="I110" s="48">
        <v>1641</v>
      </c>
      <c r="J110" s="48">
        <v>9202</v>
      </c>
      <c r="K110" s="23"/>
    </row>
    <row r="111" spans="2:11" x14ac:dyDescent="0.25">
      <c r="B111" s="43" t="s">
        <v>38</v>
      </c>
      <c r="C111" s="48">
        <v>0</v>
      </c>
      <c r="D111" s="48">
        <v>0</v>
      </c>
      <c r="E111" s="48">
        <v>0</v>
      </c>
      <c r="F111" s="48"/>
      <c r="G111" s="48"/>
      <c r="H111" s="48"/>
      <c r="I111" s="48"/>
      <c r="J111" s="48"/>
      <c r="K111" s="23"/>
    </row>
    <row r="112" spans="2:11" x14ac:dyDescent="0.25">
      <c r="B112" s="43" t="s">
        <v>39</v>
      </c>
      <c r="C112" s="48">
        <v>0</v>
      </c>
      <c r="D112" s="48">
        <v>0</v>
      </c>
      <c r="E112" s="48">
        <v>3</v>
      </c>
      <c r="F112" s="48">
        <v>72</v>
      </c>
      <c r="G112" s="48">
        <v>198</v>
      </c>
      <c r="H112" s="48"/>
      <c r="I112" s="48">
        <v>50</v>
      </c>
      <c r="J112" s="48">
        <v>329</v>
      </c>
      <c r="K112" s="23"/>
    </row>
    <row r="113" spans="2:11" x14ac:dyDescent="0.25">
      <c r="B113" s="17" t="s">
        <v>40</v>
      </c>
      <c r="C113" s="48">
        <v>0</v>
      </c>
      <c r="D113" s="48">
        <v>21</v>
      </c>
      <c r="E113" s="48">
        <v>167</v>
      </c>
      <c r="F113" s="48">
        <v>131</v>
      </c>
      <c r="G113" s="48">
        <v>380</v>
      </c>
      <c r="H113" s="48"/>
      <c r="I113" s="48">
        <v>151</v>
      </c>
      <c r="J113" s="48">
        <v>665</v>
      </c>
      <c r="K113" s="23"/>
    </row>
    <row r="114" spans="2:11" x14ac:dyDescent="0.25">
      <c r="B114" s="43" t="s">
        <v>37</v>
      </c>
      <c r="C114" s="48"/>
      <c r="D114" s="48"/>
      <c r="E114" s="48"/>
      <c r="F114" s="48">
        <v>549</v>
      </c>
      <c r="G114" s="48">
        <v>1274</v>
      </c>
      <c r="H114" s="48"/>
      <c r="I114" s="48">
        <v>197</v>
      </c>
      <c r="J114" s="48">
        <v>2035</v>
      </c>
      <c r="K114" s="23"/>
    </row>
    <row r="115" spans="2:11" x14ac:dyDescent="0.25">
      <c r="B115" s="43" t="s">
        <v>41</v>
      </c>
      <c r="C115" s="48">
        <v>0</v>
      </c>
      <c r="D115" s="48">
        <v>0</v>
      </c>
      <c r="E115" s="48">
        <v>9</v>
      </c>
      <c r="F115" s="48">
        <v>3</v>
      </c>
      <c r="G115" s="48">
        <v>2</v>
      </c>
      <c r="H115" s="48"/>
      <c r="I115" s="48">
        <v>0</v>
      </c>
      <c r="J115" s="48">
        <v>5</v>
      </c>
      <c r="K115" s="23"/>
    </row>
    <row r="116" spans="2:11" x14ac:dyDescent="0.25">
      <c r="B116" s="43" t="s">
        <v>42</v>
      </c>
      <c r="C116" s="48">
        <v>0</v>
      </c>
      <c r="D116" s="48">
        <v>0</v>
      </c>
      <c r="E116" s="48">
        <v>3</v>
      </c>
      <c r="F116" s="48">
        <v>68</v>
      </c>
      <c r="G116" s="48">
        <v>776</v>
      </c>
      <c r="H116" s="48"/>
      <c r="I116" s="48">
        <v>520</v>
      </c>
      <c r="J116" s="48">
        <v>1366</v>
      </c>
      <c r="K116" s="23"/>
    </row>
    <row r="117" spans="2:11" x14ac:dyDescent="0.25">
      <c r="B117" s="43" t="s">
        <v>43</v>
      </c>
      <c r="C117" s="48">
        <v>0</v>
      </c>
      <c r="D117" s="48">
        <v>0</v>
      </c>
      <c r="E117" s="48">
        <v>15</v>
      </c>
      <c r="F117" s="48">
        <v>71</v>
      </c>
      <c r="G117" s="48">
        <v>314</v>
      </c>
      <c r="H117" s="48"/>
      <c r="I117" s="48">
        <v>166</v>
      </c>
      <c r="J117" s="48">
        <v>556</v>
      </c>
      <c r="K117" s="23"/>
    </row>
    <row r="118" spans="2:11" x14ac:dyDescent="0.25">
      <c r="B118" s="43" t="s">
        <v>44</v>
      </c>
      <c r="C118" s="48">
        <v>0</v>
      </c>
      <c r="D118" s="48">
        <v>0</v>
      </c>
      <c r="E118" s="48">
        <v>0</v>
      </c>
      <c r="F118" s="48">
        <v>12</v>
      </c>
      <c r="G118" s="48">
        <v>616</v>
      </c>
      <c r="H118" s="48"/>
      <c r="I118" s="48">
        <v>981</v>
      </c>
      <c r="J118" s="48">
        <v>1609</v>
      </c>
      <c r="K118" s="23"/>
    </row>
    <row r="119" spans="2:11" x14ac:dyDescent="0.25">
      <c r="B119" s="43" t="s">
        <v>68</v>
      </c>
      <c r="C119" s="48">
        <v>0</v>
      </c>
      <c r="D119" s="48">
        <v>0</v>
      </c>
      <c r="E119" s="48">
        <v>2</v>
      </c>
      <c r="F119" s="48">
        <v>1051</v>
      </c>
      <c r="G119" s="48">
        <v>4479</v>
      </c>
      <c r="H119" s="48"/>
      <c r="I119" s="48">
        <v>3821</v>
      </c>
      <c r="J119" s="48">
        <v>9468</v>
      </c>
      <c r="K119" s="23"/>
    </row>
    <row r="120" spans="2:11" x14ac:dyDescent="0.25">
      <c r="B120" s="17" t="s">
        <v>46</v>
      </c>
      <c r="C120" s="48">
        <v>0</v>
      </c>
      <c r="D120" s="48">
        <v>0</v>
      </c>
      <c r="E120" s="48">
        <v>5</v>
      </c>
      <c r="F120" s="48"/>
      <c r="G120" s="48"/>
      <c r="H120" s="48"/>
      <c r="I120" s="48"/>
      <c r="J120" s="48"/>
      <c r="K120" s="23"/>
    </row>
    <row r="121" spans="2:11" x14ac:dyDescent="0.25">
      <c r="B121" s="17" t="s">
        <v>47</v>
      </c>
      <c r="C121" s="48">
        <v>0</v>
      </c>
      <c r="D121" s="48">
        <v>0</v>
      </c>
      <c r="E121" s="48">
        <v>0</v>
      </c>
      <c r="F121" s="48">
        <v>875</v>
      </c>
      <c r="G121" s="48">
        <v>3485</v>
      </c>
      <c r="H121" s="48"/>
      <c r="I121" s="48">
        <v>2991</v>
      </c>
      <c r="J121" s="48">
        <v>7448</v>
      </c>
      <c r="K121" s="23"/>
    </row>
    <row r="122" spans="2:11" x14ac:dyDescent="0.25">
      <c r="B122" s="17" t="s">
        <v>48</v>
      </c>
      <c r="C122" s="48">
        <v>0</v>
      </c>
      <c r="D122" s="48">
        <v>2</v>
      </c>
      <c r="E122" s="48">
        <v>115</v>
      </c>
      <c r="F122" s="48">
        <v>513</v>
      </c>
      <c r="G122" s="48">
        <v>2060</v>
      </c>
      <c r="H122" s="48"/>
      <c r="I122" s="48">
        <v>1528</v>
      </c>
      <c r="J122" s="48">
        <v>4142</v>
      </c>
      <c r="K122" s="23">
        <f>J122/J124</f>
        <v>2.9210155148095911</v>
      </c>
    </row>
    <row r="123" spans="2:11" x14ac:dyDescent="0.25">
      <c r="B123" s="43" t="s">
        <v>37</v>
      </c>
      <c r="C123" s="48"/>
      <c r="D123" s="48"/>
      <c r="E123" s="48"/>
      <c r="F123" s="48">
        <v>25</v>
      </c>
      <c r="G123" s="48">
        <v>60</v>
      </c>
      <c r="H123" s="48"/>
      <c r="I123" s="48">
        <v>30</v>
      </c>
      <c r="J123" s="48">
        <v>118</v>
      </c>
      <c r="K123" s="23"/>
    </row>
    <row r="124" spans="2:11" x14ac:dyDescent="0.25">
      <c r="B124" s="43" t="s">
        <v>49</v>
      </c>
      <c r="C124" s="48">
        <v>0</v>
      </c>
      <c r="D124" s="48">
        <v>1</v>
      </c>
      <c r="E124" s="48">
        <v>96</v>
      </c>
      <c r="F124" s="48">
        <v>97</v>
      </c>
      <c r="G124" s="48">
        <v>699</v>
      </c>
      <c r="H124" s="48"/>
      <c r="I124" s="48">
        <v>609</v>
      </c>
      <c r="J124" s="48">
        <v>1418</v>
      </c>
      <c r="K124" s="23"/>
    </row>
    <row r="125" spans="2:11" x14ac:dyDescent="0.25">
      <c r="B125" s="45" t="s">
        <v>50</v>
      </c>
      <c r="C125" s="48">
        <v>0</v>
      </c>
      <c r="D125" s="48">
        <v>0</v>
      </c>
      <c r="E125" s="48">
        <v>41</v>
      </c>
      <c r="F125" s="48">
        <v>143</v>
      </c>
      <c r="G125" s="48">
        <v>1063</v>
      </c>
      <c r="H125" s="48"/>
      <c r="I125" s="48">
        <v>744</v>
      </c>
      <c r="J125" s="48">
        <v>1969</v>
      </c>
      <c r="K125" s="23"/>
    </row>
    <row r="126" spans="2:11" x14ac:dyDescent="0.25">
      <c r="B126" s="45" t="s">
        <v>51</v>
      </c>
      <c r="C126" s="48">
        <v>0</v>
      </c>
      <c r="D126" s="48">
        <v>0</v>
      </c>
      <c r="E126" s="48">
        <v>3</v>
      </c>
      <c r="F126" s="48"/>
      <c r="G126" s="48"/>
      <c r="H126" s="48"/>
      <c r="I126" s="48"/>
      <c r="J126" s="48"/>
      <c r="K126" s="23"/>
    </row>
    <row r="127" spans="2:11" x14ac:dyDescent="0.25">
      <c r="B127" s="43" t="s">
        <v>52</v>
      </c>
      <c r="C127" s="48">
        <v>0</v>
      </c>
      <c r="D127" s="48">
        <v>1</v>
      </c>
      <c r="E127" s="48">
        <v>12</v>
      </c>
      <c r="F127" s="48">
        <v>0</v>
      </c>
      <c r="G127" s="48">
        <v>1</v>
      </c>
      <c r="H127" s="48"/>
      <c r="I127" s="48">
        <v>2</v>
      </c>
      <c r="J127" s="48">
        <v>3</v>
      </c>
      <c r="K127" s="23"/>
    </row>
    <row r="128" spans="2:11" x14ac:dyDescent="0.25">
      <c r="B128" s="17" t="s">
        <v>53</v>
      </c>
      <c r="C128" s="48">
        <v>1</v>
      </c>
      <c r="D128" s="48">
        <v>1</v>
      </c>
      <c r="E128" s="48">
        <v>17</v>
      </c>
      <c r="F128" s="48">
        <v>32</v>
      </c>
      <c r="G128" s="48">
        <v>245</v>
      </c>
      <c r="H128" s="48"/>
      <c r="I128" s="48">
        <v>264</v>
      </c>
      <c r="J128" s="48">
        <v>549</v>
      </c>
      <c r="K128" s="23"/>
    </row>
    <row r="129" spans="2:11" x14ac:dyDescent="0.25">
      <c r="B129" s="43" t="s">
        <v>37</v>
      </c>
      <c r="C129" s="48"/>
      <c r="D129" s="48"/>
      <c r="E129" s="48"/>
      <c r="F129" s="48">
        <v>81</v>
      </c>
      <c r="G129" s="48">
        <v>623</v>
      </c>
      <c r="H129" s="48"/>
      <c r="I129" s="48">
        <v>344</v>
      </c>
      <c r="J129" s="48">
        <v>1048</v>
      </c>
      <c r="K129" s="23"/>
    </row>
    <row r="130" spans="2:11" x14ac:dyDescent="0.25">
      <c r="B130" s="43" t="s">
        <v>54</v>
      </c>
      <c r="C130" s="48">
        <v>0</v>
      </c>
      <c r="D130" s="48">
        <v>0</v>
      </c>
      <c r="E130" s="48">
        <v>0</v>
      </c>
      <c r="F130" s="48">
        <v>5</v>
      </c>
      <c r="G130" s="48">
        <v>12</v>
      </c>
      <c r="H130" s="48"/>
      <c r="I130" s="48">
        <v>15</v>
      </c>
      <c r="J130" s="48">
        <v>35</v>
      </c>
      <c r="K130" s="23"/>
    </row>
    <row r="131" spans="2:11" x14ac:dyDescent="0.25">
      <c r="B131" s="43" t="s">
        <v>55</v>
      </c>
      <c r="C131" s="48">
        <v>1</v>
      </c>
      <c r="D131" s="48">
        <v>0</v>
      </c>
      <c r="E131" s="48">
        <v>7</v>
      </c>
      <c r="F131" s="48">
        <v>149</v>
      </c>
      <c r="G131" s="48">
        <v>133</v>
      </c>
      <c r="H131" s="48"/>
      <c r="I131" s="48">
        <v>11</v>
      </c>
      <c r="J131" s="48">
        <v>309</v>
      </c>
      <c r="K131" s="23"/>
    </row>
    <row r="132" spans="2:11" x14ac:dyDescent="0.25">
      <c r="B132" s="43" t="s">
        <v>56</v>
      </c>
      <c r="C132" s="48">
        <v>0</v>
      </c>
      <c r="D132" s="48">
        <v>0</v>
      </c>
      <c r="E132" s="48">
        <v>0</v>
      </c>
      <c r="F132" s="48">
        <v>21</v>
      </c>
      <c r="G132" s="48">
        <v>203</v>
      </c>
      <c r="H132" s="48"/>
      <c r="I132" s="48">
        <v>190</v>
      </c>
      <c r="J132" s="48">
        <v>415</v>
      </c>
      <c r="K132" s="23"/>
    </row>
    <row r="133" spans="2:11" x14ac:dyDescent="0.25">
      <c r="B133" s="43" t="s">
        <v>57</v>
      </c>
      <c r="C133" s="48">
        <v>0</v>
      </c>
      <c r="D133" s="48">
        <v>0</v>
      </c>
      <c r="E133" s="48">
        <v>3</v>
      </c>
      <c r="F133" s="48">
        <v>31</v>
      </c>
      <c r="G133" s="48">
        <v>16</v>
      </c>
      <c r="H133" s="48"/>
      <c r="I133" s="48">
        <v>2</v>
      </c>
      <c r="J133" s="48">
        <v>124</v>
      </c>
      <c r="K133" s="23"/>
    </row>
    <row r="134" spans="2:11" x14ac:dyDescent="0.25">
      <c r="B134" s="17" t="s">
        <v>58</v>
      </c>
      <c r="C134" s="48">
        <v>0</v>
      </c>
      <c r="D134" s="48">
        <v>0</v>
      </c>
      <c r="E134" s="48">
        <v>16</v>
      </c>
      <c r="F134" s="48">
        <v>0</v>
      </c>
      <c r="G134" s="48">
        <v>0</v>
      </c>
      <c r="H134" s="48"/>
      <c r="I134" s="48">
        <v>0</v>
      </c>
      <c r="J134" s="48">
        <v>91</v>
      </c>
      <c r="K134" s="23"/>
    </row>
    <row r="135" spans="2:11" x14ac:dyDescent="0.25">
      <c r="B135" s="17" t="s">
        <v>59</v>
      </c>
      <c r="C135" s="48">
        <v>0</v>
      </c>
      <c r="D135" s="48">
        <v>0</v>
      </c>
      <c r="E135" s="48">
        <v>1</v>
      </c>
      <c r="F135" s="48">
        <v>561</v>
      </c>
      <c r="G135" s="48">
        <v>625</v>
      </c>
      <c r="H135" s="48"/>
      <c r="I135" s="48">
        <v>414</v>
      </c>
      <c r="J135" s="48">
        <v>2141</v>
      </c>
      <c r="K135" s="23"/>
    </row>
    <row r="136" spans="2:11" x14ac:dyDescent="0.25">
      <c r="B136" s="17" t="s">
        <v>60</v>
      </c>
      <c r="C136" s="48">
        <v>54</v>
      </c>
      <c r="D136" s="48">
        <v>8</v>
      </c>
      <c r="E136" s="48">
        <v>13</v>
      </c>
      <c r="F136" s="48"/>
      <c r="G136" s="48"/>
      <c r="H136" s="48"/>
      <c r="I136" s="48"/>
      <c r="J136" s="48"/>
      <c r="K136" s="23"/>
    </row>
    <row r="137" spans="2:11" x14ac:dyDescent="0.25">
      <c r="B137" s="17" t="s">
        <v>61</v>
      </c>
      <c r="C137" s="48">
        <v>90</v>
      </c>
      <c r="D137" s="48">
        <v>1</v>
      </c>
      <c r="E137" s="48">
        <v>0</v>
      </c>
      <c r="F137" s="48">
        <v>246</v>
      </c>
      <c r="G137" s="48">
        <v>429</v>
      </c>
      <c r="H137" s="48"/>
      <c r="I137" s="48">
        <v>353</v>
      </c>
      <c r="J137" s="48">
        <v>1289</v>
      </c>
      <c r="K137" s="23"/>
    </row>
    <row r="138" spans="2:11" x14ac:dyDescent="0.25">
      <c r="B138" s="17" t="s">
        <v>62</v>
      </c>
      <c r="C138" s="48">
        <v>1</v>
      </c>
      <c r="D138" s="48">
        <v>20</v>
      </c>
      <c r="E138" s="48">
        <v>520</v>
      </c>
      <c r="F138" s="48">
        <v>59</v>
      </c>
      <c r="G138" s="48">
        <v>59</v>
      </c>
      <c r="H138" s="48"/>
      <c r="I138" s="48">
        <v>18</v>
      </c>
      <c r="J138" s="48">
        <v>224</v>
      </c>
      <c r="K138" s="23"/>
    </row>
    <row r="139" spans="2:11" x14ac:dyDescent="0.25">
      <c r="B139" s="43" t="s">
        <v>37</v>
      </c>
      <c r="C139" s="48"/>
      <c r="D139" s="48"/>
      <c r="E139" s="48"/>
      <c r="F139" s="48">
        <v>291</v>
      </c>
      <c r="G139" s="48">
        <v>165</v>
      </c>
      <c r="H139" s="48"/>
      <c r="I139" s="48">
        <v>47</v>
      </c>
      <c r="J139" s="48">
        <v>757</v>
      </c>
      <c r="K139" s="23"/>
    </row>
    <row r="140" spans="2:11" x14ac:dyDescent="0.25">
      <c r="B140" s="43" t="s">
        <v>63</v>
      </c>
      <c r="C140" s="48">
        <v>0</v>
      </c>
      <c r="D140" s="48">
        <v>17</v>
      </c>
      <c r="E140" s="48">
        <v>244</v>
      </c>
      <c r="F140" s="34"/>
      <c r="G140" s="34"/>
      <c r="H140" s="34"/>
      <c r="I140" s="34"/>
      <c r="J140" s="34"/>
      <c r="K140" s="23"/>
    </row>
    <row r="141" spans="2:11" x14ac:dyDescent="0.25">
      <c r="B141" s="45" t="s">
        <v>64</v>
      </c>
      <c r="C141" s="48">
        <v>0</v>
      </c>
      <c r="D141" s="48">
        <v>5</v>
      </c>
      <c r="E141" s="48">
        <v>83</v>
      </c>
    </row>
    <row r="142" spans="2:11" x14ac:dyDescent="0.25">
      <c r="B142" s="43" t="s">
        <v>65</v>
      </c>
      <c r="C142" s="48">
        <v>0</v>
      </c>
      <c r="D142" s="48">
        <v>2</v>
      </c>
      <c r="E142" s="48">
        <v>252</v>
      </c>
    </row>
    <row r="143" spans="2:11" x14ac:dyDescent="0.25">
      <c r="B143" s="17"/>
      <c r="C143" s="34"/>
      <c r="D143" s="34"/>
      <c r="E143" s="34"/>
    </row>
  </sheetData>
  <phoneticPr fontId="7" type="noConversion"/>
  <hyperlinks>
    <hyperlink ref="B35" r:id="rId1"/>
  </hyperlinks>
  <pageMargins left="0.7" right="0.7" top="0.78740157499999996" bottom="0.78740157499999996"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B4" sqref="B4"/>
    </sheetView>
  </sheetViews>
  <sheetFormatPr baseColWidth="10" defaultColWidth="10.88671875" defaultRowHeight="14.4" x14ac:dyDescent="0.3"/>
  <cols>
    <col min="1" max="1" width="23.88671875" style="51" customWidth="1"/>
    <col min="2" max="2" width="11.44140625" style="51" bestFit="1" customWidth="1"/>
    <col min="3" max="16384" width="10.88671875" style="51"/>
  </cols>
  <sheetData>
    <row r="1" spans="1:2" x14ac:dyDescent="0.3">
      <c r="A1" s="51" t="s">
        <v>116</v>
      </c>
      <c r="B1" s="55">
        <v>7870134</v>
      </c>
    </row>
    <row r="2" spans="1:2" x14ac:dyDescent="0.3">
      <c r="A2" s="51" t="s">
        <v>95</v>
      </c>
      <c r="B2" s="51">
        <v>150</v>
      </c>
    </row>
    <row r="3" spans="1:2" x14ac:dyDescent="0.3">
      <c r="B3" s="51">
        <f>B1/100000</f>
        <v>78.701340000000002</v>
      </c>
    </row>
    <row r="4" spans="1:2" x14ac:dyDescent="0.3">
      <c r="B4" s="51">
        <f>B2*B3</f>
        <v>11805.201000000001</v>
      </c>
    </row>
    <row r="6" spans="1:2" x14ac:dyDescent="0.3">
      <c r="A6" s="51" t="s">
        <v>117</v>
      </c>
      <c r="B6" s="51">
        <v>30</v>
      </c>
    </row>
    <row r="7" spans="1:2" x14ac:dyDescent="0.3">
      <c r="B7" s="51">
        <f>B1/100000</f>
        <v>78.701340000000002</v>
      </c>
    </row>
    <row r="8" spans="1:2" x14ac:dyDescent="0.3">
      <c r="B8" s="51">
        <f>B6*B7</f>
        <v>2361.0401999999999</v>
      </c>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7"/>
  <sheetViews>
    <sheetView workbookViewId="0">
      <selection activeCell="E14" sqref="E14"/>
    </sheetView>
  </sheetViews>
  <sheetFormatPr baseColWidth="10" defaultColWidth="10.88671875" defaultRowHeight="14.4" x14ac:dyDescent="0.3"/>
  <cols>
    <col min="1" max="16384" width="10.88671875" style="51"/>
  </cols>
  <sheetData>
    <row r="2" spans="2:4" x14ac:dyDescent="0.3">
      <c r="B2" s="51" t="s">
        <v>98</v>
      </c>
    </row>
    <row r="4" spans="2:4" x14ac:dyDescent="0.3">
      <c r="B4" s="51" t="s">
        <v>99</v>
      </c>
      <c r="D4" s="51">
        <v>808</v>
      </c>
    </row>
    <row r="5" spans="2:4" x14ac:dyDescent="0.3">
      <c r="B5" s="51" t="s">
        <v>100</v>
      </c>
      <c r="D5" s="51">
        <v>433</v>
      </c>
    </row>
    <row r="6" spans="2:4" x14ac:dyDescent="0.3">
      <c r="D6" s="51">
        <f>D5/D4</f>
        <v>0.53589108910891092</v>
      </c>
    </row>
    <row r="10" spans="2:4" x14ac:dyDescent="0.3">
      <c r="B10" s="51" t="s">
        <v>101</v>
      </c>
    </row>
    <row r="12" spans="2:4" x14ac:dyDescent="0.3">
      <c r="B12" s="51" t="s">
        <v>5</v>
      </c>
      <c r="D12" s="51">
        <v>33222</v>
      </c>
    </row>
    <row r="13" spans="2:4" x14ac:dyDescent="0.3">
      <c r="B13" s="51" t="s">
        <v>6</v>
      </c>
      <c r="D13" s="51">
        <v>20982</v>
      </c>
    </row>
    <row r="14" spans="2:4" x14ac:dyDescent="0.3">
      <c r="B14" s="51" t="s">
        <v>102</v>
      </c>
      <c r="D14" s="51">
        <v>6.8</v>
      </c>
    </row>
    <row r="15" spans="2:4" x14ac:dyDescent="0.3">
      <c r="B15" s="51" t="s">
        <v>103</v>
      </c>
      <c r="D15" s="51">
        <v>4.8</v>
      </c>
    </row>
    <row r="16" spans="2:4" x14ac:dyDescent="0.3">
      <c r="B16" s="51" t="s">
        <v>84</v>
      </c>
      <c r="D16" s="51">
        <f>5*D14</f>
        <v>34</v>
      </c>
    </row>
    <row r="17" spans="2:4" x14ac:dyDescent="0.3">
      <c r="B17" s="51" t="s">
        <v>104</v>
      </c>
      <c r="D17" s="51">
        <f>5*D15</f>
        <v>24</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Read Me</vt:lpstr>
      <vt:lpstr>Schwenkg</vt:lpstr>
      <vt:lpstr>Inzidenz Stroke 2011</vt:lpstr>
      <vt:lpstr>repeated events</vt:lpstr>
    </vt:vector>
  </TitlesOfParts>
  <Company>Kardiolab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Romanens Michel</dc:creator>
  <cp:lastModifiedBy>Praxis</cp:lastModifiedBy>
  <cp:lastPrinted>2016-04-12T14:55:17Z</cp:lastPrinted>
  <dcterms:created xsi:type="dcterms:W3CDTF">2014-12-06T18:08:47Z</dcterms:created>
  <dcterms:modified xsi:type="dcterms:W3CDTF">2018-08-06T09:15:41Z</dcterms:modified>
</cp:coreProperties>
</file>